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5" windowHeight="11025"/>
  </bookViews>
  <sheets>
    <sheet name="тариф на1.01.21г" sheetId="1" r:id="rId1"/>
    <sheet name="штат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BD20" l="1"/>
  <c r="Y18"/>
  <c r="V18"/>
  <c r="S21"/>
  <c r="S23"/>
  <c r="S25"/>
  <c r="S27"/>
  <c r="S29"/>
  <c r="S31"/>
  <c r="S33"/>
  <c r="S35"/>
  <c r="S37"/>
  <c r="S39"/>
  <c r="S41"/>
  <c r="S43"/>
  <c r="J21"/>
  <c r="Y21" s="1"/>
  <c r="J22"/>
  <c r="V22" s="1"/>
  <c r="J23"/>
  <c r="Y23" s="1"/>
  <c r="J24"/>
  <c r="V24" s="1"/>
  <c r="J25"/>
  <c r="Y25" s="1"/>
  <c r="J26"/>
  <c r="V26" s="1"/>
  <c r="J27"/>
  <c r="Y27" s="1"/>
  <c r="J28"/>
  <c r="V28" s="1"/>
  <c r="J29"/>
  <c r="Y29" s="1"/>
  <c r="J30"/>
  <c r="V30" s="1"/>
  <c r="J31"/>
  <c r="Y31" s="1"/>
  <c r="J32"/>
  <c r="V32" s="1"/>
  <c r="J33"/>
  <c r="Y33" s="1"/>
  <c r="J34"/>
  <c r="V34" s="1"/>
  <c r="J35"/>
  <c r="Y35" s="1"/>
  <c r="J36"/>
  <c r="V36" s="1"/>
  <c r="J37"/>
  <c r="Y37" s="1"/>
  <c r="J38"/>
  <c r="V38" s="1"/>
  <c r="J39"/>
  <c r="Y39" s="1"/>
  <c r="J40"/>
  <c r="V40" s="1"/>
  <c r="J41"/>
  <c r="Y41" s="1"/>
  <c r="J42"/>
  <c r="V42" s="1"/>
  <c r="J43"/>
  <c r="Y43" s="1"/>
  <c r="J20"/>
  <c r="V20" s="1"/>
  <c r="S18"/>
  <c r="AA18" s="1"/>
  <c r="J19"/>
  <c r="Y19" s="1"/>
  <c r="CD44"/>
  <c r="BX44"/>
  <c r="BW44"/>
  <c r="BV44"/>
  <c r="BS44"/>
  <c r="BR44"/>
  <c r="BQ44"/>
  <c r="BP44"/>
  <c r="BO44"/>
  <c r="BM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Z44"/>
  <c r="X44"/>
  <c r="W44"/>
  <c r="U44"/>
  <c r="T44"/>
  <c r="R44"/>
  <c r="Q44"/>
  <c r="P44"/>
  <c r="O44"/>
  <c r="N44"/>
  <c r="M44"/>
  <c r="L44"/>
  <c r="K44"/>
  <c r="J44"/>
  <c r="AC18" l="1"/>
  <c r="AD18" s="1"/>
  <c r="S19"/>
  <c r="V43"/>
  <c r="AA43" s="1"/>
  <c r="V41"/>
  <c r="AA41" s="1"/>
  <c r="V39"/>
  <c r="AA39" s="1"/>
  <c r="V37"/>
  <c r="AA37" s="1"/>
  <c r="V35"/>
  <c r="AA35" s="1"/>
  <c r="V33"/>
  <c r="AA33" s="1"/>
  <c r="V31"/>
  <c r="AA31" s="1"/>
  <c r="V29"/>
  <c r="AA29" s="1"/>
  <c r="V27"/>
  <c r="AA27" s="1"/>
  <c r="V25"/>
  <c r="AA25" s="1"/>
  <c r="V23"/>
  <c r="AA23" s="1"/>
  <c r="V21"/>
  <c r="AA21" s="1"/>
  <c r="V19"/>
  <c r="V44" s="1"/>
  <c r="Y20"/>
  <c r="Y44" s="1"/>
  <c r="Y42"/>
  <c r="Y40"/>
  <c r="Y38"/>
  <c r="Y36"/>
  <c r="Y34"/>
  <c r="Y32"/>
  <c r="Y30"/>
  <c r="Y28"/>
  <c r="Y26"/>
  <c r="Y24"/>
  <c r="Y22"/>
  <c r="S42"/>
  <c r="AA42" s="1"/>
  <c r="S40"/>
  <c r="S38"/>
  <c r="S36"/>
  <c r="S34"/>
  <c r="AA34" s="1"/>
  <c r="S32"/>
  <c r="S30"/>
  <c r="S28"/>
  <c r="S26"/>
  <c r="AA26" s="1"/>
  <c r="S24"/>
  <c r="S22"/>
  <c r="AA22" s="1"/>
  <c r="S20"/>
  <c r="AA20" s="1"/>
  <c r="AC23" l="1"/>
  <c r="AD23" s="1"/>
  <c r="BT23" s="1"/>
  <c r="BZ23" s="1"/>
  <c r="CA23" s="1"/>
  <c r="CC23" s="1"/>
  <c r="CE23" s="1"/>
  <c r="AD27"/>
  <c r="BT27" s="1"/>
  <c r="BZ27" s="1"/>
  <c r="CA27" s="1"/>
  <c r="CC27" s="1"/>
  <c r="CE27" s="1"/>
  <c r="AC27"/>
  <c r="AD31"/>
  <c r="AC31"/>
  <c r="AD35"/>
  <c r="AC35"/>
  <c r="AD39"/>
  <c r="AC39"/>
  <c r="AD43"/>
  <c r="AC43"/>
  <c r="BT18"/>
  <c r="AD21"/>
  <c r="BT21" s="1"/>
  <c r="BZ21" s="1"/>
  <c r="CA21" s="1"/>
  <c r="CC21" s="1"/>
  <c r="AC21"/>
  <c r="AD25"/>
  <c r="BT25" s="1"/>
  <c r="BZ25" s="1"/>
  <c r="CA25" s="1"/>
  <c r="CC25" s="1"/>
  <c r="CE25" s="1"/>
  <c r="AC25"/>
  <c r="AD29"/>
  <c r="AC29"/>
  <c r="AD33"/>
  <c r="AC33"/>
  <c r="AD37"/>
  <c r="AC37"/>
  <c r="AD41"/>
  <c r="AC41"/>
  <c r="AD26"/>
  <c r="BT26" s="1"/>
  <c r="BZ26" s="1"/>
  <c r="CA26" s="1"/>
  <c r="CC26" s="1"/>
  <c r="CE26" s="1"/>
  <c r="AC26"/>
  <c r="BU30"/>
  <c r="AA30"/>
  <c r="AD42"/>
  <c r="AC42"/>
  <c r="AD20"/>
  <c r="BT20" s="1"/>
  <c r="BZ20" s="1"/>
  <c r="AC20"/>
  <c r="AA24"/>
  <c r="AA28"/>
  <c r="AA32"/>
  <c r="AA36"/>
  <c r="AA40"/>
  <c r="AC22"/>
  <c r="AD22" s="1"/>
  <c r="BT22" s="1"/>
  <c r="BZ22" s="1"/>
  <c r="CA22" s="1"/>
  <c r="CC22" s="1"/>
  <c r="CE22" s="1"/>
  <c r="AC34"/>
  <c r="AD34" s="1"/>
  <c r="AA38"/>
  <c r="BU38"/>
  <c r="S44"/>
  <c r="AA19"/>
  <c r="CE21"/>
  <c r="BY34" l="1"/>
  <c r="BT34"/>
  <c r="BZ34" s="1"/>
  <c r="CA34" s="1"/>
  <c r="CC34" s="1"/>
  <c r="CE34" s="1"/>
  <c r="AC40"/>
  <c r="AD40" s="1"/>
  <c r="CA20"/>
  <c r="CC20" s="1"/>
  <c r="CE20" s="1"/>
  <c r="BY41"/>
  <c r="BT41"/>
  <c r="BZ41" s="1"/>
  <c r="CA41" s="1"/>
  <c r="CC41" s="1"/>
  <c r="CE41" s="1"/>
  <c r="BY33"/>
  <c r="BT33"/>
  <c r="BZ33" s="1"/>
  <c r="CA33" s="1"/>
  <c r="CC33" s="1"/>
  <c r="CE33" s="1"/>
  <c r="BY29"/>
  <c r="BT29"/>
  <c r="BZ29" s="1"/>
  <c r="CA29" s="1"/>
  <c r="CC29" s="1"/>
  <c r="CE29" s="1"/>
  <c r="BZ18"/>
  <c r="CA18" s="1"/>
  <c r="BY43"/>
  <c r="BT43"/>
  <c r="BZ43" s="1"/>
  <c r="CA43" s="1"/>
  <c r="CC43" s="1"/>
  <c r="CE43" s="1"/>
  <c r="BY39"/>
  <c r="BT39"/>
  <c r="BZ39" s="1"/>
  <c r="CA39" s="1"/>
  <c r="CC39" s="1"/>
  <c r="CE39" s="1"/>
  <c r="BY35"/>
  <c r="BT35"/>
  <c r="BZ35" s="1"/>
  <c r="CA35" s="1"/>
  <c r="CC35" s="1"/>
  <c r="CE35" s="1"/>
  <c r="BY31"/>
  <c r="BT31"/>
  <c r="BZ31" s="1"/>
  <c r="CA31" s="1"/>
  <c r="CC31" s="1"/>
  <c r="CE31" s="1"/>
  <c r="BU44"/>
  <c r="AD19"/>
  <c r="AC19"/>
  <c r="AA44"/>
  <c r="AC32"/>
  <c r="AD32" s="1"/>
  <c r="AC24"/>
  <c r="AD24" s="1"/>
  <c r="BT24" s="1"/>
  <c r="BZ24" s="1"/>
  <c r="CA24" s="1"/>
  <c r="CC24" s="1"/>
  <c r="CE24" s="1"/>
  <c r="BY42"/>
  <c r="BT42"/>
  <c r="BZ42" s="1"/>
  <c r="CA42" s="1"/>
  <c r="CC42" s="1"/>
  <c r="CE42" s="1"/>
  <c r="BY37"/>
  <c r="BT37"/>
  <c r="BZ37" s="1"/>
  <c r="CA37" s="1"/>
  <c r="CC37" s="1"/>
  <c r="CE37" s="1"/>
  <c r="AC38"/>
  <c r="AD38" s="1"/>
  <c r="AC36"/>
  <c r="AD36" s="1"/>
  <c r="AC28"/>
  <c r="AD28" s="1"/>
  <c r="BT28" s="1"/>
  <c r="BZ28" s="1"/>
  <c r="CA28" s="1"/>
  <c r="CC28" s="1"/>
  <c r="CE28" s="1"/>
  <c r="AC30"/>
  <c r="AD30" s="1"/>
  <c r="AC44"/>
  <c r="BY30" l="1"/>
  <c r="BT30"/>
  <c r="BZ30" s="1"/>
  <c r="CA30" s="1"/>
  <c r="CC30" s="1"/>
  <c r="CE30" s="1"/>
  <c r="BY36"/>
  <c r="BT36"/>
  <c r="BZ36" s="1"/>
  <c r="CA36" s="1"/>
  <c r="CC36" s="1"/>
  <c r="CE36" s="1"/>
  <c r="BY40"/>
  <c r="BT40"/>
  <c r="BZ40" s="1"/>
  <c r="CA40" s="1"/>
  <c r="CC40" s="1"/>
  <c r="CE40" s="1"/>
  <c r="BY38"/>
  <c r="BT38"/>
  <c r="BZ38" s="1"/>
  <c r="CA38" s="1"/>
  <c r="CC38" s="1"/>
  <c r="CE38" s="1"/>
  <c r="BY32"/>
  <c r="BT32"/>
  <c r="BZ32" s="1"/>
  <c r="CA32" s="1"/>
  <c r="CC32" s="1"/>
  <c r="CE32" s="1"/>
  <c r="BY44"/>
  <c r="BT19"/>
  <c r="AD44"/>
  <c r="CC18"/>
  <c r="CE18" l="1"/>
  <c r="BZ19"/>
  <c r="BT44"/>
  <c r="CA19" l="1"/>
  <c r="BZ44"/>
  <c r="CC19" l="1"/>
  <c r="CA44"/>
  <c r="CE19" l="1"/>
  <c r="CE44" s="1"/>
  <c r="CC44"/>
</calcChain>
</file>

<file path=xl/sharedStrings.xml><?xml version="1.0" encoding="utf-8"?>
<sst xmlns="http://schemas.openxmlformats.org/spreadsheetml/2006/main" count="444" uniqueCount="202">
  <si>
    <t>ТАРИФИКАЦИОННЫЙ СПИСОК</t>
  </si>
  <si>
    <t>Показатели на начало года</t>
  </si>
  <si>
    <t>Предшкольная подготовка</t>
  </si>
  <si>
    <t>Классы 1-4</t>
  </si>
  <si>
    <t>Классы 5-9</t>
  </si>
  <si>
    <t>Классы 10-11</t>
  </si>
  <si>
    <t>Элективные часы (профессорско-преподавательский состав)</t>
  </si>
  <si>
    <t>Итого</t>
  </si>
  <si>
    <t>Проектная мощность</t>
  </si>
  <si>
    <t>X</t>
  </si>
  <si>
    <t>Кол-во класс-комплектов на 1 сентября</t>
  </si>
  <si>
    <t xml:space="preserve">   В том числе кол-во малокомплектных классов на 1 сентября</t>
  </si>
  <si>
    <t>Кол-во учащихся на 1 сентября</t>
  </si>
  <si>
    <t>Общее кол-во часов по пед.персоналу</t>
  </si>
  <si>
    <t xml:space="preserve">   кол-во часов по учебному плану</t>
  </si>
  <si>
    <t xml:space="preserve">   кол-во дополнительных часов</t>
  </si>
  <si>
    <t>№ п/п</t>
  </si>
  <si>
    <t>Ф.И.О.</t>
  </si>
  <si>
    <t>Должность</t>
  </si>
  <si>
    <t>Образование</t>
  </si>
  <si>
    <t>Диплом</t>
  </si>
  <si>
    <t>Категория</t>
  </si>
  <si>
    <t>Стаж</t>
  </si>
  <si>
    <t>Коэффициент</t>
  </si>
  <si>
    <t>Коэф. повышения</t>
  </si>
  <si>
    <t>Ставка</t>
  </si>
  <si>
    <t>Число часов в неделю</t>
  </si>
  <si>
    <t>Заработная плата в месяц</t>
  </si>
  <si>
    <t>Сумма должностных окладов в месяц</t>
  </si>
  <si>
    <t>Повышение за работу в сельской местности</t>
  </si>
  <si>
    <t>Сумма должностных окладов в месяц с учетом повышения</t>
  </si>
  <si>
    <t>За проверку тетрадей и письменных работ</t>
  </si>
  <si>
    <t>Классное руководство</t>
  </si>
  <si>
    <t>За работу с детьми с ограниченными возможностями в физическом развитии</t>
  </si>
  <si>
    <t>За работу с детьми с ограниченными возможностями в умственном развитии</t>
  </si>
  <si>
    <t>За ведение на английском языке предметов: физики, химии, биологии, информатики</t>
  </si>
  <si>
    <t>За ведение по обновленному содержанию образования</t>
  </si>
  <si>
    <t>Доплата за квалификацию педагогического мастерства: педагог-исследователь</t>
  </si>
  <si>
    <t>Доплата за квалификацию педагогического мастерства: педагог-эксперт</t>
  </si>
  <si>
    <t>За квалификационный уровень по программе третьего (базового) уровня</t>
  </si>
  <si>
    <t>За работу на территориях радиационного риска: минимального радиационного риска</t>
  </si>
  <si>
    <t>Надбавка за особые условия труда</t>
  </si>
  <si>
    <t>Всего доплат</t>
  </si>
  <si>
    <t>ИТОГО МЕСЯЧНЫЙ ФОТ</t>
  </si>
  <si>
    <t>Кол-во месяцев</t>
  </si>
  <si>
    <t>ИТОГО ГОДОВОЙ ФОТ</t>
  </si>
  <si>
    <t>Оздоровление</t>
  </si>
  <si>
    <t>ИТОГО ГОДОВОЙ ФОТ с учетом оздоровления</t>
  </si>
  <si>
    <t>Всего</t>
  </si>
  <si>
    <t>40%</t>
  </si>
  <si>
    <t>50%</t>
  </si>
  <si>
    <t>Класс</t>
  </si>
  <si>
    <t>60%</t>
  </si>
  <si>
    <t>Итого по выплате</t>
  </si>
  <si>
    <t>200% * (коэф. 0,500)</t>
  </si>
  <si>
    <t>30%</t>
  </si>
  <si>
    <t>35%</t>
  </si>
  <si>
    <t>1,25С</t>
  </si>
  <si>
    <t>10%</t>
  </si>
  <si>
    <t>Итого часов</t>
  </si>
  <si>
    <t>в том числе:</t>
  </si>
  <si>
    <t>Итого сумма</t>
  </si>
  <si>
    <t>Основные часы</t>
  </si>
  <si>
    <t>Дежурные классы</t>
  </si>
  <si>
    <t>Надомное обучение</t>
  </si>
  <si>
    <t>%</t>
  </si>
  <si>
    <t>Сумма</t>
  </si>
  <si>
    <t>Ғазиз Ернар Серікұлы</t>
  </si>
  <si>
    <t>учитель физической культуры</t>
  </si>
  <si>
    <t>Высшее</t>
  </si>
  <si>
    <t>B2-3 (с 01.06.2019)</t>
  </si>
  <si>
    <t>Аканова Каракат Акановна</t>
  </si>
  <si>
    <t>учитель информатики</t>
  </si>
  <si>
    <t>B2-2 (с 01.06.2019)</t>
  </si>
  <si>
    <t>Акбидаева Кулипа Токтарбековна</t>
  </si>
  <si>
    <t>учитель казахского языка и литературы</t>
  </si>
  <si>
    <t>Среднеспециальное</t>
  </si>
  <si>
    <t>B4-3 (с 01.06.2019)</t>
  </si>
  <si>
    <t>учитель самопознания</t>
  </si>
  <si>
    <t>B4-2 (с 01.06.2019)</t>
  </si>
  <si>
    <t>Бөлдекбаев Шыңғыс Сайфуллаұлы</t>
  </si>
  <si>
    <t>B4-4 (с 01.06.2019)</t>
  </si>
  <si>
    <t>учитель математики</t>
  </si>
  <si>
    <t>B2-4 (с 01.06.2019)</t>
  </si>
  <si>
    <t>учитель физики</t>
  </si>
  <si>
    <t>Ботабаев Туякбай Абулгазыевич</t>
  </si>
  <si>
    <t>учитель технологии</t>
  </si>
  <si>
    <t>Дүйсенбекұлы Мирас</t>
  </si>
  <si>
    <t>учитель музыки</t>
  </si>
  <si>
    <t>Дамолданова Асель Оралбековна</t>
  </si>
  <si>
    <t>учитель русского языка и литературы</t>
  </si>
  <si>
    <t>Дуйсенбина Асем Газизовна</t>
  </si>
  <si>
    <t>B2-1 (с 01.06.2019)</t>
  </si>
  <si>
    <t>Жакашева Гульнар Зекеновна</t>
  </si>
  <si>
    <t>Жакупова Ардак Шотпановна</t>
  </si>
  <si>
    <t>учитель начальных классов</t>
  </si>
  <si>
    <t>Кәкімбеков Айбек Мұхаметбекұлы</t>
  </si>
  <si>
    <t>Учитель химии</t>
  </si>
  <si>
    <t>учитель биологии</t>
  </si>
  <si>
    <t>Касымова Рауле Шотпановна</t>
  </si>
  <si>
    <t>Кеңесханова Жанбота Камелханқызы</t>
  </si>
  <si>
    <t>учитель английского языка</t>
  </si>
  <si>
    <t>Кусайынова Бактикамал Жунусовна</t>
  </si>
  <si>
    <t>Мухаметкалиева Ардак Оразбековна</t>
  </si>
  <si>
    <t>4, 3</t>
  </si>
  <si>
    <t>Нұрмұханбетова Құралай Серікжанқызы</t>
  </si>
  <si>
    <t>Оспанова Кулбадан Саматовна</t>
  </si>
  <si>
    <t>учитель географии</t>
  </si>
  <si>
    <t>учитель истории</t>
  </si>
  <si>
    <t>Рустембекова Айнур Рустембековна</t>
  </si>
  <si>
    <t>Сайлаубаев Қайнар Сайлаубайұлы</t>
  </si>
  <si>
    <t>ИТОГО:</t>
  </si>
  <si>
    <t>ШТАТНОЕ РАСПИСАНИЕ</t>
  </si>
  <si>
    <t>БДО 17697</t>
  </si>
  <si>
    <t>№</t>
  </si>
  <si>
    <t>Наименование должностей</t>
  </si>
  <si>
    <t>Кол-во единиц</t>
  </si>
  <si>
    <t>Категория / Разряд</t>
  </si>
  <si>
    <t>Итого по единицам</t>
  </si>
  <si>
    <t>Коэф. Повышения</t>
  </si>
  <si>
    <t>Повышение за работу в сельской местности
 (25%)</t>
  </si>
  <si>
    <t>Ставка с учетом повышения</t>
  </si>
  <si>
    <t>Доплаты</t>
  </si>
  <si>
    <t>ФЗП за месяц</t>
  </si>
  <si>
    <t>ФЗП за год</t>
  </si>
  <si>
    <t>ФЗП за год с учетом оздоровления</t>
  </si>
  <si>
    <t>За работу с библиотечным фондом учебников</t>
  </si>
  <si>
    <t>Помощникам воспитателей за работу с дезинфицирующими средствами</t>
  </si>
  <si>
    <t>Доплата за работу в ночное время</t>
  </si>
  <si>
    <t>Доплата за работу в выходные и праздничные дни</t>
  </si>
  <si>
    <t>За тяжелые (особо тяжелые), физ.работы и работы с вредными условиями труда</t>
  </si>
  <si>
    <t>За уборку помещений, использующим дезинфицирующие средства</t>
  </si>
  <si>
    <t>Управленческий персонал</t>
  </si>
  <si>
    <t>Директор</t>
  </si>
  <si>
    <t>36л 4м</t>
  </si>
  <si>
    <t xml:space="preserve">A1-3-1 (с 01.06.2019)                             </t>
  </si>
  <si>
    <t>Заместитель директора по воспитательной работе</t>
  </si>
  <si>
    <t>23г 1м</t>
  </si>
  <si>
    <t xml:space="preserve">A1-4 (с 01.06.2019)                               </t>
  </si>
  <si>
    <t>Заместитель директора по учебной работе</t>
  </si>
  <si>
    <t>14л 4м</t>
  </si>
  <si>
    <t>Основной персонал</t>
  </si>
  <si>
    <t>Воспитатель</t>
  </si>
  <si>
    <t>12л 4м</t>
  </si>
  <si>
    <t xml:space="preserve">B4-4 (с 01.06.2019)                               </t>
  </si>
  <si>
    <t>Педагог дополнительного образования</t>
  </si>
  <si>
    <t>4г 3м</t>
  </si>
  <si>
    <t>Педагог психолог</t>
  </si>
  <si>
    <t>2г 6м</t>
  </si>
  <si>
    <t>Старший вожатый</t>
  </si>
  <si>
    <t>Учитель НВП</t>
  </si>
  <si>
    <t>9л 4м</t>
  </si>
  <si>
    <t xml:space="preserve">B2-2 (с 01.06.2019)                               </t>
  </si>
  <si>
    <t>воспитатель мини-центра</t>
  </si>
  <si>
    <t>2г 7м</t>
  </si>
  <si>
    <t>Административный персонал</t>
  </si>
  <si>
    <t>Библиотекарь</t>
  </si>
  <si>
    <t xml:space="preserve">C3 (с 01.06.2019)                                 </t>
  </si>
  <si>
    <t>Бухгалтер</t>
  </si>
  <si>
    <t>34г 7м</t>
  </si>
  <si>
    <t>Заведующий хозяйством</t>
  </si>
  <si>
    <t>Среднее</t>
  </si>
  <si>
    <t>18л 4м</t>
  </si>
  <si>
    <t>Лаборант</t>
  </si>
  <si>
    <t>13л 1м</t>
  </si>
  <si>
    <t>Вспомогательный персонал</t>
  </si>
  <si>
    <t>Делопроизводитель</t>
  </si>
  <si>
    <t xml:space="preserve">D1 (с 01.06.2019)                                 </t>
  </si>
  <si>
    <t>Помощник воспитателя</t>
  </si>
  <si>
    <t>8л 1м</t>
  </si>
  <si>
    <t>Квалификационные разряды</t>
  </si>
  <si>
    <t>Вахтер</t>
  </si>
  <si>
    <t>1г 4м</t>
  </si>
  <si>
    <t xml:space="preserve">1 разряд (с 01.06.2019)                           </t>
  </si>
  <si>
    <t>Гардеробщик</t>
  </si>
  <si>
    <t>3г 1м</t>
  </si>
  <si>
    <t>Дворник</t>
  </si>
  <si>
    <t>2г 5м</t>
  </si>
  <si>
    <t xml:space="preserve">2 разряд (с 01.06.2019)                           </t>
  </si>
  <si>
    <t>Оператор стиральных машин</t>
  </si>
  <si>
    <t>4г 4м</t>
  </si>
  <si>
    <t>Оператор</t>
  </si>
  <si>
    <t>4г 7м</t>
  </si>
  <si>
    <t xml:space="preserve">4 разряд (с 01.06.2019)                           </t>
  </si>
  <si>
    <t>Повар</t>
  </si>
  <si>
    <t xml:space="preserve">3 разряд (с 01.06.2019)                           </t>
  </si>
  <si>
    <t>Рабочий по обслуживанию и текущему ремонту зданий (на каждое здание)</t>
  </si>
  <si>
    <t>Слесарь-сантехник</t>
  </si>
  <si>
    <t>Сторож</t>
  </si>
  <si>
    <t>30л 1м</t>
  </si>
  <si>
    <t>10л 3м</t>
  </si>
  <si>
    <t>Уборщик служебных помещений</t>
  </si>
  <si>
    <t>Электрик</t>
  </si>
  <si>
    <t>Завуч                                                К.Аканова</t>
  </si>
  <si>
    <t>Бухгалтер                                               К.Козбакова</t>
  </si>
  <si>
    <t>Утверждаю ___________________ Pуководитель отдел образования</t>
  </si>
  <si>
    <t>по Тарбагатайскому району С.Дауытбаева</t>
  </si>
  <si>
    <t xml:space="preserve">КГУ "Комплекс "Школа-детский сад имени Жамбыла" отдела образования  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</si>
  <si>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>по Тарбагатайского району управления образования ВКО на 01.01.2021 г.</t>
    </r>
  </si>
  <si>
    <t>Директор                                               Г.Жакашева</t>
  </si>
  <si>
    <t xml:space="preserve">по Тарбагатайскому району С.Дауытбаева     </t>
  </si>
  <si>
    <t>по Тарбагатайского району управления образования ВКО на 01.01.2021 г.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</si>
</sst>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4" fontId="2" fillId="3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/>
    <xf numFmtId="3" fontId="2" fillId="4" borderId="1" xfId="0" applyNumberFormat="1" applyFont="1" applyFill="1" applyBorder="1"/>
    <xf numFmtId="164" fontId="2" fillId="4" borderId="1" xfId="0" applyNumberFormat="1" applyFont="1" applyFill="1" applyBorder="1"/>
    <xf numFmtId="0" fontId="3" fillId="0" borderId="0" xfId="0" applyFont="1" applyAlignment="1">
      <alignment wrapText="1"/>
    </xf>
    <xf numFmtId="3" fontId="0" fillId="0" borderId="0" xfId="0" applyNumberFormat="1"/>
    <xf numFmtId="0" fontId="3" fillId="0" borderId="0" xfId="0" applyFont="1"/>
    <xf numFmtId="0" fontId="2" fillId="4" borderId="1" xfId="0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" fillId="0" borderId="0" xfId="0" applyFont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/>
    <xf numFmtId="0" fontId="0" fillId="0" borderId="0" xfId="0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0" xfId="0" applyFont="1"/>
    <xf numFmtId="0" fontId="3" fillId="0" borderId="1" xfId="0" applyFont="1" applyBorder="1" applyAlignment="1"/>
    <xf numFmtId="165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2" fillId="4" borderId="1" xfId="0" applyFont="1" applyFill="1" applyBorder="1" applyAlignment="1"/>
    <xf numFmtId="165" fontId="2" fillId="4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/>
    <xf numFmtId="165" fontId="2" fillId="5" borderId="1" xfId="0" applyNumberFormat="1" applyFont="1" applyFill="1" applyBorder="1" applyAlignment="1">
      <alignment wrapText="1"/>
    </xf>
    <xf numFmtId="3" fontId="2" fillId="5" borderId="1" xfId="0" applyNumberFormat="1" applyFont="1" applyFill="1" applyBorder="1" applyAlignment="1">
      <alignment wrapText="1"/>
    </xf>
    <xf numFmtId="1" fontId="2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6" fillId="0" borderId="0" xfId="0" applyFont="1" applyAlignment="1"/>
    <xf numFmtId="165" fontId="2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4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G48"/>
  <sheetViews>
    <sheetView tabSelected="1" zoomScale="86" zoomScaleNormal="86" workbookViewId="0">
      <selection activeCell="Y22" sqref="Y22"/>
    </sheetView>
  </sheetViews>
  <sheetFormatPr defaultRowHeight="15" outlineLevelCol="1"/>
  <cols>
    <col min="1" max="1" width="4.7109375" customWidth="1"/>
    <col min="2" max="3" width="25.7109375" style="3" customWidth="1"/>
    <col min="4" max="4" width="15.7109375" style="3" customWidth="1"/>
    <col min="7" max="7" width="5.85546875" customWidth="1"/>
    <col min="8" max="8" width="6.140625" customWidth="1"/>
    <col min="9" max="9" width="5.140625" customWidth="1"/>
    <col min="10" max="10" width="9.7109375" bestFit="1" customWidth="1"/>
    <col min="11" max="11" width="6.42578125" customWidth="1" collapsed="1"/>
    <col min="12" max="13" width="9.28515625" hidden="1" customWidth="1" outlineLevel="1"/>
    <col min="14" max="14" width="6.28515625" customWidth="1" collapsed="1"/>
    <col min="15" max="16" width="9.28515625" hidden="1" customWidth="1" outlineLevel="1"/>
    <col min="17" max="17" width="6" customWidth="1" collapsed="1"/>
    <col min="18" max="18" width="9.28515625" hidden="1" customWidth="1" outlineLevel="1"/>
    <col min="19" max="19" width="8.140625" customWidth="1" collapsed="1"/>
    <col min="20" max="21" width="9.28515625" hidden="1" customWidth="1" outlineLevel="1"/>
    <col min="22" max="22" width="9.7109375" bestFit="1" customWidth="1" collapsed="1"/>
    <col min="23" max="23" width="9.7109375" hidden="1" customWidth="1" outlineLevel="1"/>
    <col min="24" max="24" width="9.28515625" hidden="1" customWidth="1" outlineLevel="1"/>
    <col min="25" max="25" width="9.28515625" bestFit="1" customWidth="1" collapsed="1"/>
    <col min="26" max="26" width="9.28515625" hidden="1" customWidth="1" outlineLevel="1"/>
    <col min="27" max="27" width="9.7109375" bestFit="1" customWidth="1" collapsed="1"/>
    <col min="28" max="28" width="5.42578125" customWidth="1"/>
    <col min="29" max="29" width="7.7109375" customWidth="1"/>
    <col min="30" max="30" width="9.7109375" bestFit="1" customWidth="1"/>
    <col min="31" max="31" width="5.42578125" customWidth="1" collapsed="1"/>
    <col min="32" max="33" width="9.28515625" hidden="1" customWidth="1" outlineLevel="1"/>
    <col min="34" max="34" width="6.28515625" customWidth="1" collapsed="1"/>
    <col min="35" max="36" width="9.28515625" hidden="1" customWidth="1" outlineLevel="1"/>
    <col min="37" max="37" width="5.85546875" customWidth="1" collapsed="1"/>
    <col min="38" max="39" width="9.28515625" hidden="1" customWidth="1" outlineLevel="1"/>
    <col min="40" max="40" width="5.7109375" customWidth="1" collapsed="1"/>
    <col min="41" max="42" width="9.28515625" hidden="1" customWidth="1" outlineLevel="1"/>
    <col min="43" max="43" width="5.85546875" customWidth="1" collapsed="1"/>
    <col min="44" max="44" width="9.28515625" hidden="1" customWidth="1" outlineLevel="1"/>
    <col min="45" max="45" width="5" customWidth="1" collapsed="1"/>
    <col min="46" max="46" width="9.28515625" hidden="1" customWidth="1" outlineLevel="1"/>
    <col min="47" max="47" width="7.140625" customWidth="1" collapsed="1"/>
    <col min="48" max="49" width="9.28515625" hidden="1" customWidth="1" outlineLevel="1"/>
    <col min="50" max="50" width="5.85546875" customWidth="1" collapsed="1"/>
    <col min="51" max="52" width="9.28515625" hidden="1" customWidth="1" outlineLevel="1"/>
    <col min="53" max="53" width="6.5703125" customWidth="1" collapsed="1"/>
    <col min="54" max="55" width="9.28515625" hidden="1" customWidth="1" outlineLevel="1"/>
    <col min="56" max="56" width="7.140625" customWidth="1" collapsed="1"/>
    <col min="57" max="58" width="9.28515625" hidden="1" customWidth="1" outlineLevel="1"/>
    <col min="59" max="59" width="7" customWidth="1" collapsed="1"/>
    <col min="60" max="60" width="9.28515625" hidden="1" customWidth="1" outlineLevel="1"/>
    <col min="61" max="61" width="5.85546875" customWidth="1" collapsed="1"/>
    <col min="62" max="62" width="9.28515625" hidden="1" customWidth="1" outlineLevel="1"/>
    <col min="63" max="63" width="6.7109375" customWidth="1" collapsed="1"/>
    <col min="64" max="64" width="5.7109375" customWidth="1"/>
    <col min="65" max="65" width="9.28515625" bestFit="1" customWidth="1"/>
    <col min="66" max="66" width="5.7109375" customWidth="1"/>
    <col min="67" max="67" width="9.28515625" bestFit="1" customWidth="1"/>
    <col min="68" max="68" width="8.140625" customWidth="1"/>
    <col min="69" max="69" width="7.85546875" customWidth="1"/>
    <col min="70" max="70" width="5.7109375" customWidth="1"/>
    <col min="71" max="72" width="9.28515625" bestFit="1" customWidth="1"/>
    <col min="73" max="73" width="7.85546875" customWidth="1"/>
    <col min="74" max="74" width="9.28515625" bestFit="1" customWidth="1"/>
    <col min="75" max="75" width="7.140625" customWidth="1"/>
    <col min="76" max="77" width="9.28515625" bestFit="1" customWidth="1"/>
    <col min="78" max="78" width="9.140625" customWidth="1"/>
    <col min="79" max="79" width="8.140625" customWidth="1"/>
    <col min="80" max="80" width="8" customWidth="1"/>
    <col min="81" max="81" width="7.85546875" customWidth="1"/>
    <col min="82" max="82" width="10.42578125" customWidth="1"/>
    <col min="83" max="83" width="10.7109375" customWidth="1"/>
    <col min="85" max="85" width="9.7109375" bestFit="1" customWidth="1"/>
  </cols>
  <sheetData>
    <row r="2" spans="1:83">
      <c r="B2" s="33" t="s">
        <v>195</v>
      </c>
      <c r="C2" s="33"/>
      <c r="D2" s="33"/>
      <c r="E2" s="33"/>
      <c r="F2" s="33"/>
      <c r="G2" s="33"/>
      <c r="H2" s="33"/>
      <c r="I2" s="33"/>
      <c r="J2" s="33"/>
    </row>
    <row r="3" spans="1:83" ht="24" customHeight="1">
      <c r="B3" s="50" t="s">
        <v>196</v>
      </c>
      <c r="C3" s="51"/>
      <c r="D3" s="51"/>
      <c r="E3" s="31"/>
      <c r="F3" s="31"/>
      <c r="G3" s="31"/>
      <c r="H3" s="31"/>
      <c r="I3" s="31"/>
      <c r="J3" s="31"/>
      <c r="U3" s="64" t="s">
        <v>0</v>
      </c>
      <c r="V3" s="64"/>
      <c r="W3" s="64"/>
      <c r="X3" s="64"/>
      <c r="Y3" s="64"/>
      <c r="Z3" s="64"/>
      <c r="AA3" s="64"/>
      <c r="AB3" s="64"/>
      <c r="AC3" s="64"/>
      <c r="BU3" s="61" t="s">
        <v>1</v>
      </c>
      <c r="BV3" s="61"/>
      <c r="BW3" s="61"/>
      <c r="BX3" s="61"/>
      <c r="BY3" s="61"/>
      <c r="BZ3" s="1" t="s">
        <v>2</v>
      </c>
      <c r="CA3" s="1" t="s">
        <v>3</v>
      </c>
      <c r="CB3" s="1" t="s">
        <v>4</v>
      </c>
      <c r="CC3" s="1" t="s">
        <v>5</v>
      </c>
      <c r="CD3" s="1" t="s">
        <v>6</v>
      </c>
      <c r="CE3" s="2" t="s">
        <v>7</v>
      </c>
    </row>
    <row r="4" spans="1:83" ht="15" customHeight="1">
      <c r="B4" s="32"/>
      <c r="C4" s="32"/>
      <c r="D4" s="32"/>
      <c r="S4" s="62" t="s">
        <v>197</v>
      </c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BU4" s="59" t="s">
        <v>8</v>
      </c>
      <c r="BV4" s="59"/>
      <c r="BW4" s="59"/>
      <c r="BX4" s="59"/>
      <c r="BY4" s="59"/>
      <c r="BZ4" s="4" t="s">
        <v>9</v>
      </c>
      <c r="CA4" s="4" t="s">
        <v>9</v>
      </c>
      <c r="CB4" s="4" t="s">
        <v>9</v>
      </c>
      <c r="CC4" s="4" t="s">
        <v>9</v>
      </c>
      <c r="CD4" s="4" t="s">
        <v>9</v>
      </c>
      <c r="CE4" s="5">
        <v>80</v>
      </c>
    </row>
    <row r="5" spans="1:83" ht="15.75">
      <c r="B5" s="32"/>
      <c r="C5" s="32"/>
      <c r="D5" s="32"/>
      <c r="S5" s="63" t="s">
        <v>198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BU5" s="59" t="s">
        <v>10</v>
      </c>
      <c r="BV5" s="59"/>
      <c r="BW5" s="59"/>
      <c r="BX5" s="59"/>
      <c r="BY5" s="59"/>
      <c r="BZ5" s="5">
        <v>1</v>
      </c>
      <c r="CA5" s="5">
        <v>3</v>
      </c>
      <c r="CB5" s="5">
        <v>5</v>
      </c>
      <c r="CC5" s="5">
        <v>2</v>
      </c>
      <c r="CD5" s="5">
        <v>0</v>
      </c>
      <c r="CE5" s="5">
        <v>11</v>
      </c>
    </row>
    <row r="6" spans="1:83">
      <c r="BU6" s="59" t="s">
        <v>11</v>
      </c>
      <c r="BV6" s="59"/>
      <c r="BW6" s="59"/>
      <c r="BX6" s="59"/>
      <c r="BY6" s="59"/>
      <c r="BZ6" s="5">
        <v>1</v>
      </c>
      <c r="CA6" s="5">
        <v>3</v>
      </c>
      <c r="CB6" s="5">
        <v>5</v>
      </c>
      <c r="CC6" s="5">
        <v>2</v>
      </c>
      <c r="CD6" s="5">
        <v>0</v>
      </c>
      <c r="CE6" s="5">
        <v>11</v>
      </c>
    </row>
    <row r="7" spans="1:83">
      <c r="BU7" s="59" t="s">
        <v>12</v>
      </c>
      <c r="BV7" s="59"/>
      <c r="BW7" s="59"/>
      <c r="BX7" s="59"/>
      <c r="BY7" s="59"/>
      <c r="BZ7" s="5">
        <v>5</v>
      </c>
      <c r="CA7" s="5">
        <v>34</v>
      </c>
      <c r="CB7" s="5">
        <v>22</v>
      </c>
      <c r="CC7" s="5">
        <v>8</v>
      </c>
      <c r="CD7" s="5">
        <v>0</v>
      </c>
      <c r="CE7" s="5">
        <v>69</v>
      </c>
    </row>
    <row r="8" spans="1:83">
      <c r="BU8" s="59" t="s">
        <v>13</v>
      </c>
      <c r="BV8" s="59"/>
      <c r="BW8" s="59"/>
      <c r="BX8" s="59"/>
      <c r="BY8" s="59"/>
      <c r="BZ8" s="29">
        <v>24</v>
      </c>
      <c r="CA8" s="29">
        <v>107</v>
      </c>
      <c r="CB8" s="30">
        <v>166</v>
      </c>
      <c r="CC8" s="29">
        <v>78</v>
      </c>
      <c r="CD8" s="5">
        <v>0</v>
      </c>
      <c r="CE8" s="5">
        <v>375</v>
      </c>
    </row>
    <row r="9" spans="1:83">
      <c r="BU9" s="59" t="s">
        <v>14</v>
      </c>
      <c r="BV9" s="59"/>
      <c r="BW9" s="59"/>
      <c r="BX9" s="59"/>
      <c r="BY9" s="59"/>
      <c r="BZ9" s="29">
        <v>24</v>
      </c>
      <c r="CA9" s="29">
        <v>107</v>
      </c>
      <c r="CB9" s="30">
        <v>166</v>
      </c>
      <c r="CC9" s="29">
        <v>78</v>
      </c>
      <c r="CD9" s="5">
        <v>0</v>
      </c>
      <c r="CE9" s="5">
        <v>375</v>
      </c>
    </row>
    <row r="10" spans="1:83">
      <c r="BU10" s="59" t="s">
        <v>15</v>
      </c>
      <c r="BV10" s="59"/>
      <c r="BW10" s="59"/>
      <c r="BX10" s="59"/>
      <c r="BY10" s="59"/>
      <c r="BZ10" s="5">
        <v>0</v>
      </c>
      <c r="CA10" s="5">
        <v>0</v>
      </c>
      <c r="CB10" s="5">
        <v>7</v>
      </c>
      <c r="CC10" s="5">
        <v>0</v>
      </c>
      <c r="CD10" s="5">
        <v>0</v>
      </c>
      <c r="CE10" s="5">
        <v>7</v>
      </c>
    </row>
    <row r="11" spans="1:83" ht="33" customHeight="1">
      <c r="A11" s="60" t="s">
        <v>16</v>
      </c>
      <c r="B11" s="56" t="s">
        <v>17</v>
      </c>
      <c r="C11" s="56" t="s">
        <v>18</v>
      </c>
      <c r="D11" s="56" t="s">
        <v>19</v>
      </c>
      <c r="E11" s="56" t="s">
        <v>20</v>
      </c>
      <c r="F11" s="56" t="s">
        <v>21</v>
      </c>
      <c r="G11" s="56" t="s">
        <v>22</v>
      </c>
      <c r="H11" s="56" t="s">
        <v>23</v>
      </c>
      <c r="I11" s="56" t="s">
        <v>24</v>
      </c>
      <c r="J11" s="56" t="s">
        <v>25</v>
      </c>
      <c r="K11" s="56" t="s">
        <v>26</v>
      </c>
      <c r="L11" s="56"/>
      <c r="M11" s="56"/>
      <c r="N11" s="56"/>
      <c r="O11" s="56"/>
      <c r="P11" s="56"/>
      <c r="Q11" s="56"/>
      <c r="R11" s="56"/>
      <c r="S11" s="56" t="s">
        <v>27</v>
      </c>
      <c r="T11" s="56"/>
      <c r="U11" s="56"/>
      <c r="V11" s="56"/>
      <c r="W11" s="56"/>
      <c r="X11" s="56"/>
      <c r="Y11" s="56"/>
      <c r="Z11" s="56"/>
      <c r="AA11" s="56" t="s">
        <v>28</v>
      </c>
      <c r="AB11" s="56" t="s">
        <v>29</v>
      </c>
      <c r="AC11" s="56"/>
      <c r="AD11" s="56" t="s">
        <v>30</v>
      </c>
      <c r="AE11" s="56" t="s">
        <v>31</v>
      </c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 t="s">
        <v>32</v>
      </c>
      <c r="BM11" s="56"/>
      <c r="BN11" s="56"/>
      <c r="BO11" s="56"/>
      <c r="BP11" s="56"/>
      <c r="BQ11" s="56" t="s">
        <v>33</v>
      </c>
      <c r="BR11" s="56" t="s">
        <v>34</v>
      </c>
      <c r="BS11" s="56" t="s">
        <v>35</v>
      </c>
      <c r="BT11" s="56" t="s">
        <v>36</v>
      </c>
      <c r="BU11" s="56" t="s">
        <v>37</v>
      </c>
      <c r="BV11" s="56" t="s">
        <v>38</v>
      </c>
      <c r="BW11" s="56" t="s">
        <v>39</v>
      </c>
      <c r="BX11" s="56" t="s">
        <v>40</v>
      </c>
      <c r="BY11" s="56" t="s">
        <v>41</v>
      </c>
      <c r="BZ11" s="56" t="s">
        <v>42</v>
      </c>
      <c r="CA11" s="56" t="s">
        <v>43</v>
      </c>
      <c r="CB11" s="56" t="s">
        <v>44</v>
      </c>
      <c r="CC11" s="56" t="s">
        <v>45</v>
      </c>
      <c r="CD11" s="56" t="s">
        <v>46</v>
      </c>
      <c r="CE11" s="56" t="s">
        <v>47</v>
      </c>
    </row>
    <row r="12" spans="1:83" ht="15" customHeight="1">
      <c r="A12" s="60"/>
      <c r="B12" s="56"/>
      <c r="C12" s="56"/>
      <c r="D12" s="56"/>
      <c r="E12" s="56"/>
      <c r="F12" s="56"/>
      <c r="G12" s="56"/>
      <c r="H12" s="56"/>
      <c r="I12" s="56"/>
      <c r="J12" s="56"/>
      <c r="K12" s="56" t="s">
        <v>3</v>
      </c>
      <c r="L12" s="56"/>
      <c r="M12" s="56"/>
      <c r="N12" s="56" t="s">
        <v>4</v>
      </c>
      <c r="O12" s="56"/>
      <c r="P12" s="56"/>
      <c r="Q12" s="56" t="s">
        <v>5</v>
      </c>
      <c r="R12" s="56"/>
      <c r="S12" s="56" t="s">
        <v>3</v>
      </c>
      <c r="T12" s="56"/>
      <c r="U12" s="56"/>
      <c r="V12" s="56" t="s">
        <v>4</v>
      </c>
      <c r="W12" s="56"/>
      <c r="X12" s="56"/>
      <c r="Y12" s="56" t="s">
        <v>5</v>
      </c>
      <c r="Z12" s="56"/>
      <c r="AA12" s="56"/>
      <c r="AB12" s="56"/>
      <c r="AC12" s="56"/>
      <c r="AD12" s="56"/>
      <c r="AE12" s="56" t="s">
        <v>3</v>
      </c>
      <c r="AF12" s="56"/>
      <c r="AG12" s="56"/>
      <c r="AH12" s="56"/>
      <c r="AI12" s="56"/>
      <c r="AJ12" s="56"/>
      <c r="AK12" s="56" t="s">
        <v>4</v>
      </c>
      <c r="AL12" s="56"/>
      <c r="AM12" s="56"/>
      <c r="AN12" s="56"/>
      <c r="AO12" s="56"/>
      <c r="AP12" s="56"/>
      <c r="AQ12" s="56" t="s">
        <v>5</v>
      </c>
      <c r="AR12" s="56"/>
      <c r="AS12" s="56"/>
      <c r="AT12" s="56"/>
      <c r="AU12" s="56" t="s">
        <v>3</v>
      </c>
      <c r="AV12" s="56"/>
      <c r="AW12" s="56"/>
      <c r="AX12" s="56"/>
      <c r="AY12" s="56"/>
      <c r="AZ12" s="56"/>
      <c r="BA12" s="56" t="s">
        <v>4</v>
      </c>
      <c r="BB12" s="56"/>
      <c r="BC12" s="56"/>
      <c r="BD12" s="56"/>
      <c r="BE12" s="56"/>
      <c r="BF12" s="56"/>
      <c r="BG12" s="56" t="s">
        <v>5</v>
      </c>
      <c r="BH12" s="56"/>
      <c r="BI12" s="56"/>
      <c r="BJ12" s="56"/>
      <c r="BK12" s="56" t="s">
        <v>48</v>
      </c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</row>
    <row r="13" spans="1:83" ht="53.25" customHeight="1">
      <c r="A13" s="60"/>
      <c r="B13" s="56"/>
      <c r="C13" s="56"/>
      <c r="D13" s="56"/>
      <c r="E13" s="56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7"/>
      <c r="BM13" s="53"/>
      <c r="BN13" s="57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7"/>
      <c r="CB13" s="58"/>
      <c r="CC13" s="57"/>
      <c r="CD13" s="53"/>
      <c r="CE13" s="53"/>
    </row>
    <row r="14" spans="1:83">
      <c r="A14" s="60"/>
      <c r="B14" s="56"/>
      <c r="C14" s="56"/>
      <c r="D14" s="56"/>
      <c r="E14" s="56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2" t="s">
        <v>49</v>
      </c>
      <c r="AF14" s="53"/>
      <c r="AG14" s="53"/>
      <c r="AH14" s="52" t="s">
        <v>50</v>
      </c>
      <c r="AI14" s="53"/>
      <c r="AJ14" s="53"/>
      <c r="AK14" s="52" t="s">
        <v>49</v>
      </c>
      <c r="AL14" s="53"/>
      <c r="AM14" s="53"/>
      <c r="AN14" s="52" t="s">
        <v>50</v>
      </c>
      <c r="AO14" s="53"/>
      <c r="AP14" s="53"/>
      <c r="AQ14" s="52" t="s">
        <v>49</v>
      </c>
      <c r="AR14" s="53"/>
      <c r="AS14" s="52" t="s">
        <v>50</v>
      </c>
      <c r="AT14" s="53"/>
      <c r="AU14" s="52" t="s">
        <v>49</v>
      </c>
      <c r="AV14" s="53"/>
      <c r="AW14" s="53"/>
      <c r="AX14" s="52" t="s">
        <v>50</v>
      </c>
      <c r="AY14" s="53"/>
      <c r="AZ14" s="53"/>
      <c r="BA14" s="52" t="s">
        <v>49</v>
      </c>
      <c r="BB14" s="53"/>
      <c r="BC14" s="53"/>
      <c r="BD14" s="52" t="s">
        <v>50</v>
      </c>
      <c r="BE14" s="53"/>
      <c r="BF14" s="53"/>
      <c r="BG14" s="52" t="s">
        <v>49</v>
      </c>
      <c r="BH14" s="53"/>
      <c r="BI14" s="52" t="s">
        <v>50</v>
      </c>
      <c r="BJ14" s="53"/>
      <c r="BK14" s="53"/>
      <c r="BL14" s="57" t="s">
        <v>51</v>
      </c>
      <c r="BM14" s="53" t="s">
        <v>50</v>
      </c>
      <c r="BN14" s="57" t="s">
        <v>51</v>
      </c>
      <c r="BO14" s="53" t="s">
        <v>52</v>
      </c>
      <c r="BP14" s="53" t="s">
        <v>53</v>
      </c>
      <c r="BQ14" s="53" t="s">
        <v>49</v>
      </c>
      <c r="BR14" s="53" t="s">
        <v>49</v>
      </c>
      <c r="BS14" s="53" t="s">
        <v>54</v>
      </c>
      <c r="BT14" s="53" t="s">
        <v>55</v>
      </c>
      <c r="BU14" s="53" t="s">
        <v>49</v>
      </c>
      <c r="BV14" s="53" t="s">
        <v>56</v>
      </c>
      <c r="BW14" s="53" t="s">
        <v>55</v>
      </c>
      <c r="BX14" s="53" t="s">
        <v>57</v>
      </c>
      <c r="BY14" s="53" t="s">
        <v>58</v>
      </c>
      <c r="BZ14" s="53"/>
      <c r="CA14" s="57"/>
      <c r="CB14" s="58"/>
      <c r="CC14" s="57"/>
      <c r="CD14" s="53"/>
      <c r="CE14" s="53"/>
    </row>
    <row r="15" spans="1:83">
      <c r="A15" s="60"/>
      <c r="B15" s="56"/>
      <c r="C15" s="56"/>
      <c r="D15" s="56"/>
      <c r="E15" s="56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2" t="s">
        <v>50</v>
      </c>
      <c r="AF15" s="53"/>
      <c r="AG15" s="53"/>
      <c r="AH15" s="52" t="s">
        <v>50</v>
      </c>
      <c r="AI15" s="53"/>
      <c r="AJ15" s="53"/>
      <c r="AK15" s="52" t="s">
        <v>50</v>
      </c>
      <c r="AL15" s="53"/>
      <c r="AM15" s="53"/>
      <c r="AN15" s="52" t="s">
        <v>50</v>
      </c>
      <c r="AO15" s="53"/>
      <c r="AP15" s="53"/>
      <c r="AQ15" s="52" t="s">
        <v>50</v>
      </c>
      <c r="AR15" s="53"/>
      <c r="AS15" s="52" t="s">
        <v>50</v>
      </c>
      <c r="AT15" s="53"/>
      <c r="AU15" s="52" t="s">
        <v>50</v>
      </c>
      <c r="AV15" s="53"/>
      <c r="AW15" s="53"/>
      <c r="AX15" s="52" t="s">
        <v>50</v>
      </c>
      <c r="AY15" s="53"/>
      <c r="AZ15" s="53"/>
      <c r="BA15" s="52" t="s">
        <v>50</v>
      </c>
      <c r="BB15" s="53"/>
      <c r="BC15" s="53"/>
      <c r="BD15" s="52" t="s">
        <v>50</v>
      </c>
      <c r="BE15" s="53"/>
      <c r="BF15" s="53"/>
      <c r="BG15" s="52" t="s">
        <v>50</v>
      </c>
      <c r="BH15" s="53"/>
      <c r="BI15" s="52" t="s">
        <v>50</v>
      </c>
      <c r="BJ15" s="53"/>
      <c r="BK15" s="53"/>
      <c r="BL15" s="57"/>
      <c r="BM15" s="53"/>
      <c r="BN15" s="57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7"/>
      <c r="CB15" s="58"/>
      <c r="CC15" s="57"/>
      <c r="CD15" s="53"/>
      <c r="CE15" s="53"/>
    </row>
    <row r="16" spans="1:83">
      <c r="A16" s="60"/>
      <c r="B16" s="56"/>
      <c r="C16" s="56"/>
      <c r="D16" s="56"/>
      <c r="E16" s="56"/>
      <c r="F16" s="53"/>
      <c r="G16" s="53"/>
      <c r="H16" s="53"/>
      <c r="I16" s="53"/>
      <c r="J16" s="53"/>
      <c r="K16" s="54" t="s">
        <v>59</v>
      </c>
      <c r="L16" s="55" t="s">
        <v>60</v>
      </c>
      <c r="M16" s="55"/>
      <c r="N16" s="54" t="s">
        <v>59</v>
      </c>
      <c r="O16" s="55" t="s">
        <v>60</v>
      </c>
      <c r="P16" s="55"/>
      <c r="Q16" s="54" t="s">
        <v>59</v>
      </c>
      <c r="R16" s="6" t="s">
        <v>60</v>
      </c>
      <c r="S16" s="54" t="s">
        <v>61</v>
      </c>
      <c r="T16" s="55" t="s">
        <v>60</v>
      </c>
      <c r="U16" s="55"/>
      <c r="V16" s="54" t="s">
        <v>61</v>
      </c>
      <c r="W16" s="55" t="s">
        <v>60</v>
      </c>
      <c r="X16" s="55"/>
      <c r="Y16" s="54" t="s">
        <v>61</v>
      </c>
      <c r="Z16" s="6" t="s">
        <v>60</v>
      </c>
      <c r="AA16" s="53"/>
      <c r="AB16" s="53"/>
      <c r="AC16" s="53"/>
      <c r="AD16" s="53"/>
      <c r="AE16" s="54" t="s">
        <v>59</v>
      </c>
      <c r="AF16" s="55" t="s">
        <v>60</v>
      </c>
      <c r="AG16" s="55"/>
      <c r="AH16" s="54" t="s">
        <v>59</v>
      </c>
      <c r="AI16" s="55" t="s">
        <v>60</v>
      </c>
      <c r="AJ16" s="55"/>
      <c r="AK16" s="54" t="s">
        <v>59</v>
      </c>
      <c r="AL16" s="55" t="s">
        <v>60</v>
      </c>
      <c r="AM16" s="55"/>
      <c r="AN16" s="54" t="s">
        <v>59</v>
      </c>
      <c r="AO16" s="55" t="s">
        <v>60</v>
      </c>
      <c r="AP16" s="55"/>
      <c r="AQ16" s="54" t="s">
        <v>59</v>
      </c>
      <c r="AR16" s="6" t="s">
        <v>60</v>
      </c>
      <c r="AS16" s="54" t="s">
        <v>59</v>
      </c>
      <c r="AT16" s="6" t="s">
        <v>60</v>
      </c>
      <c r="AU16" s="54" t="s">
        <v>61</v>
      </c>
      <c r="AV16" s="55" t="s">
        <v>60</v>
      </c>
      <c r="AW16" s="55"/>
      <c r="AX16" s="54" t="s">
        <v>61</v>
      </c>
      <c r="AY16" s="55" t="s">
        <v>60</v>
      </c>
      <c r="AZ16" s="55"/>
      <c r="BA16" s="54" t="s">
        <v>61</v>
      </c>
      <c r="BB16" s="55" t="s">
        <v>60</v>
      </c>
      <c r="BC16" s="55"/>
      <c r="BD16" s="54" t="s">
        <v>61</v>
      </c>
      <c r="BE16" s="55" t="s">
        <v>60</v>
      </c>
      <c r="BF16" s="55"/>
      <c r="BG16" s="54" t="s">
        <v>61</v>
      </c>
      <c r="BH16" s="6" t="s">
        <v>60</v>
      </c>
      <c r="BI16" s="54" t="s">
        <v>61</v>
      </c>
      <c r="BJ16" s="6" t="s">
        <v>60</v>
      </c>
      <c r="BK16" s="53"/>
      <c r="BL16" s="57"/>
      <c r="BM16" s="53"/>
      <c r="BN16" s="57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7"/>
      <c r="CB16" s="58"/>
      <c r="CC16" s="57"/>
      <c r="CD16" s="53"/>
      <c r="CE16" s="53"/>
    </row>
    <row r="17" spans="1:85" ht="71.25">
      <c r="A17" s="60"/>
      <c r="B17" s="56"/>
      <c r="C17" s="56"/>
      <c r="D17" s="56"/>
      <c r="E17" s="56"/>
      <c r="F17" s="53"/>
      <c r="G17" s="53"/>
      <c r="H17" s="53"/>
      <c r="I17" s="53"/>
      <c r="J17" s="53"/>
      <c r="K17" s="54"/>
      <c r="L17" s="7" t="s">
        <v>62</v>
      </c>
      <c r="M17" s="7" t="s">
        <v>63</v>
      </c>
      <c r="N17" s="54"/>
      <c r="O17" s="7" t="s">
        <v>62</v>
      </c>
      <c r="P17" s="7" t="s">
        <v>64</v>
      </c>
      <c r="Q17" s="54"/>
      <c r="R17" s="7" t="s">
        <v>62</v>
      </c>
      <c r="S17" s="54"/>
      <c r="T17" s="7" t="s">
        <v>62</v>
      </c>
      <c r="U17" s="7" t="s">
        <v>63</v>
      </c>
      <c r="V17" s="54"/>
      <c r="W17" s="7" t="s">
        <v>62</v>
      </c>
      <c r="X17" s="7" t="s">
        <v>64</v>
      </c>
      <c r="Y17" s="54"/>
      <c r="Z17" s="7" t="s">
        <v>62</v>
      </c>
      <c r="AA17" s="53"/>
      <c r="AB17" s="8" t="s">
        <v>65</v>
      </c>
      <c r="AC17" s="8" t="s">
        <v>66</v>
      </c>
      <c r="AD17" s="53"/>
      <c r="AE17" s="54"/>
      <c r="AF17" s="7" t="s">
        <v>62</v>
      </c>
      <c r="AG17" s="7" t="s">
        <v>63</v>
      </c>
      <c r="AH17" s="54"/>
      <c r="AI17" s="7" t="s">
        <v>62</v>
      </c>
      <c r="AJ17" s="7" t="s">
        <v>63</v>
      </c>
      <c r="AK17" s="54"/>
      <c r="AL17" s="7" t="s">
        <v>62</v>
      </c>
      <c r="AM17" s="7" t="s">
        <v>64</v>
      </c>
      <c r="AN17" s="54"/>
      <c r="AO17" s="7" t="s">
        <v>62</v>
      </c>
      <c r="AP17" s="7" t="s">
        <v>64</v>
      </c>
      <c r="AQ17" s="54"/>
      <c r="AR17" s="7" t="s">
        <v>62</v>
      </c>
      <c r="AS17" s="54"/>
      <c r="AT17" s="7" t="s">
        <v>62</v>
      </c>
      <c r="AU17" s="54"/>
      <c r="AV17" s="7" t="s">
        <v>62</v>
      </c>
      <c r="AW17" s="7" t="s">
        <v>63</v>
      </c>
      <c r="AX17" s="54"/>
      <c r="AY17" s="7" t="s">
        <v>62</v>
      </c>
      <c r="AZ17" s="7" t="s">
        <v>63</v>
      </c>
      <c r="BA17" s="54"/>
      <c r="BB17" s="7" t="s">
        <v>62</v>
      </c>
      <c r="BC17" s="7" t="s">
        <v>64</v>
      </c>
      <c r="BD17" s="54"/>
      <c r="BE17" s="7" t="s">
        <v>62</v>
      </c>
      <c r="BF17" s="7" t="s">
        <v>64</v>
      </c>
      <c r="BG17" s="54"/>
      <c r="BH17" s="7" t="s">
        <v>62</v>
      </c>
      <c r="BI17" s="54"/>
      <c r="BJ17" s="7" t="s">
        <v>62</v>
      </c>
      <c r="BK17" s="53"/>
      <c r="BL17" s="57"/>
      <c r="BM17" s="53"/>
      <c r="BN17" s="57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7"/>
      <c r="CB17" s="58"/>
      <c r="CC17" s="57"/>
      <c r="CD17" s="53"/>
      <c r="CE17" s="53"/>
    </row>
    <row r="18" spans="1:85" ht="23.25">
      <c r="A18" s="5">
        <v>1</v>
      </c>
      <c r="B18" s="9" t="s">
        <v>67</v>
      </c>
      <c r="C18" s="9" t="s">
        <v>68</v>
      </c>
      <c r="D18" s="9" t="s">
        <v>69</v>
      </c>
      <c r="E18" s="9"/>
      <c r="F18" s="10" t="s">
        <v>70</v>
      </c>
      <c r="G18" s="11">
        <v>11.04</v>
      </c>
      <c r="H18" s="11">
        <v>4.8099999999999996</v>
      </c>
      <c r="I18" s="11">
        <v>1.5</v>
      </c>
      <c r="J18" s="11">
        <f>H18*17697*I18</f>
        <v>127683.85499999998</v>
      </c>
      <c r="K18" s="11">
        <v>3</v>
      </c>
      <c r="L18" s="11"/>
      <c r="M18" s="11">
        <v>3</v>
      </c>
      <c r="N18" s="11">
        <v>9</v>
      </c>
      <c r="O18" s="11">
        <v>9</v>
      </c>
      <c r="P18" s="11"/>
      <c r="Q18" s="11">
        <v>6</v>
      </c>
      <c r="R18" s="11">
        <v>6</v>
      </c>
      <c r="S18" s="11">
        <f>J18/18*K18</f>
        <v>21280.642499999994</v>
      </c>
      <c r="T18" s="11"/>
      <c r="U18" s="11">
        <v>21280.642500000002</v>
      </c>
      <c r="V18" s="11">
        <f>J18/18*N18</f>
        <v>63841.927499999991</v>
      </c>
      <c r="W18" s="11">
        <v>63841.927500000005</v>
      </c>
      <c r="X18" s="11"/>
      <c r="Y18" s="11">
        <f>J18/18*Q18</f>
        <v>42561.284999999989</v>
      </c>
      <c r="Z18" s="11">
        <v>42561.285000000003</v>
      </c>
      <c r="AA18" s="11">
        <f>S18+V18+Y18</f>
        <v>127683.85499999997</v>
      </c>
      <c r="AB18" s="11">
        <v>25</v>
      </c>
      <c r="AC18" s="11">
        <f>AA18*0.25</f>
        <v>31920.963749999992</v>
      </c>
      <c r="AD18" s="11">
        <f>AA18+AC18</f>
        <v>159604.81874999995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  <c r="BM18" s="11"/>
      <c r="BN18" s="12"/>
      <c r="BO18" s="11"/>
      <c r="BP18" s="11"/>
      <c r="BQ18" s="11"/>
      <c r="BR18" s="11"/>
      <c r="BS18" s="11"/>
      <c r="BT18" s="11">
        <f>AD18*0.3</f>
        <v>47881.445624999986</v>
      </c>
      <c r="BU18" s="11"/>
      <c r="BV18" s="11"/>
      <c r="BW18" s="11"/>
      <c r="BX18" s="11">
        <v>3646.25</v>
      </c>
      <c r="BY18" s="11">
        <v>15960.481874999999</v>
      </c>
      <c r="BZ18" s="11">
        <f>BK18+BP18+BQ18+BR18+BS18+BT18+BU18+BV18+BW18+BX18+BY18</f>
        <v>67488.177499999991</v>
      </c>
      <c r="CA18" s="12">
        <f>BZ18+AD18</f>
        <v>227092.99624999994</v>
      </c>
      <c r="CB18" s="13">
        <v>12</v>
      </c>
      <c r="CC18" s="12">
        <f>CA18*CB18</f>
        <v>2725115.9549999991</v>
      </c>
      <c r="CD18" s="11">
        <v>159604.81899999999</v>
      </c>
      <c r="CE18" s="11">
        <f>CC18+CD18</f>
        <v>2884720.7739999993</v>
      </c>
    </row>
    <row r="19" spans="1:85" ht="23.25">
      <c r="A19" s="5">
        <v>2</v>
      </c>
      <c r="B19" s="9" t="s">
        <v>71</v>
      </c>
      <c r="C19" s="9" t="s">
        <v>72</v>
      </c>
      <c r="D19" s="9" t="s">
        <v>69</v>
      </c>
      <c r="E19" s="9"/>
      <c r="F19" s="10" t="s">
        <v>73</v>
      </c>
      <c r="G19" s="11">
        <v>14.04</v>
      </c>
      <c r="H19" s="11">
        <v>4.95</v>
      </c>
      <c r="I19" s="11">
        <v>1.5</v>
      </c>
      <c r="J19" s="11">
        <f>H19*17697*I19</f>
        <v>131400.22500000001</v>
      </c>
      <c r="K19" s="11"/>
      <c r="L19" s="11"/>
      <c r="M19" s="11"/>
      <c r="N19" s="11">
        <v>7</v>
      </c>
      <c r="O19" s="11">
        <v>7</v>
      </c>
      <c r="P19" s="11"/>
      <c r="Q19" s="11">
        <v>2</v>
      </c>
      <c r="R19" s="11">
        <v>2</v>
      </c>
      <c r="S19" s="11">
        <f t="shared" ref="S19:S43" si="0">J19/18*K19</f>
        <v>0</v>
      </c>
      <c r="T19" s="11"/>
      <c r="U19" s="11"/>
      <c r="V19" s="11">
        <f t="shared" ref="V19:V43" si="1">J19/18*N19</f>
        <v>51100.087500000009</v>
      </c>
      <c r="W19" s="11">
        <v>51100.087500000001</v>
      </c>
      <c r="X19" s="11"/>
      <c r="Y19" s="11">
        <f>J19/18*Q19</f>
        <v>14600.025000000001</v>
      </c>
      <c r="Z19" s="11">
        <v>14600.025000000001</v>
      </c>
      <c r="AA19" s="11">
        <f t="shared" ref="AA19:AA43" si="2">S19+V19+Y19</f>
        <v>65700.112500000017</v>
      </c>
      <c r="AB19" s="11">
        <v>25</v>
      </c>
      <c r="AC19" s="11">
        <f t="shared" ref="AC19:AC43" si="3">AA19*0.25</f>
        <v>16425.028125000004</v>
      </c>
      <c r="AD19" s="11">
        <f t="shared" ref="AD19:AD43" si="4">AA19+AC19</f>
        <v>82125.140625000029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1"/>
      <c r="BN19" s="12"/>
      <c r="BO19" s="11"/>
      <c r="BP19" s="11"/>
      <c r="BQ19" s="11"/>
      <c r="BR19" s="11"/>
      <c r="BS19" s="11"/>
      <c r="BT19" s="11">
        <f t="shared" ref="BT19:BT43" si="5">AD19*0.3</f>
        <v>24637.542187500007</v>
      </c>
      <c r="BU19" s="11"/>
      <c r="BV19" s="11">
        <v>28743.799218749999</v>
      </c>
      <c r="BW19" s="11"/>
      <c r="BX19" s="11"/>
      <c r="BY19" s="11">
        <v>8212.5140625000004</v>
      </c>
      <c r="BZ19" s="11">
        <f t="shared" ref="BZ19:BZ43" si="6">BK19+BP19+BQ19+BR19+BS19+BT19+BU19+BV19+BW19+BX19+BY19</f>
        <v>61593.855468750007</v>
      </c>
      <c r="CA19" s="12">
        <f t="shared" ref="CA19:CA43" si="7">BZ19+AD19</f>
        <v>143718.99609375003</v>
      </c>
      <c r="CB19" s="13">
        <v>12</v>
      </c>
      <c r="CC19" s="12">
        <f t="shared" ref="CC19:CC43" si="8">CA19*CB19</f>
        <v>1724627.9531250005</v>
      </c>
      <c r="CD19" s="11">
        <v>82125.141000000003</v>
      </c>
      <c r="CE19" s="11">
        <f t="shared" ref="CE19:CE43" si="9">CC19+CD19</f>
        <v>1806753.0941250005</v>
      </c>
    </row>
    <row r="20" spans="1:85" ht="23.25">
      <c r="A20" s="5">
        <v>3</v>
      </c>
      <c r="B20" s="9" t="s">
        <v>74</v>
      </c>
      <c r="C20" s="9" t="s">
        <v>75</v>
      </c>
      <c r="D20" s="9" t="s">
        <v>76</v>
      </c>
      <c r="E20" s="9"/>
      <c r="F20" s="10" t="s">
        <v>77</v>
      </c>
      <c r="G20" s="11">
        <v>13.1</v>
      </c>
      <c r="H20" s="11">
        <v>4.09</v>
      </c>
      <c r="I20" s="11">
        <v>1.5</v>
      </c>
      <c r="J20" s="11">
        <f>H20*17697*I20</f>
        <v>108571.095</v>
      </c>
      <c r="K20" s="11"/>
      <c r="L20" s="11"/>
      <c r="M20" s="11"/>
      <c r="N20" s="11">
        <v>18</v>
      </c>
      <c r="O20" s="11">
        <v>14</v>
      </c>
      <c r="P20" s="11">
        <v>4</v>
      </c>
      <c r="Q20" s="11"/>
      <c r="R20" s="11"/>
      <c r="S20" s="11">
        <f t="shared" si="0"/>
        <v>0</v>
      </c>
      <c r="T20" s="11"/>
      <c r="U20" s="11"/>
      <c r="V20" s="11">
        <f t="shared" si="1"/>
        <v>108571.095</v>
      </c>
      <c r="W20" s="11">
        <v>84444.184999999998</v>
      </c>
      <c r="X20" s="11">
        <v>24126.91</v>
      </c>
      <c r="Y20" s="11">
        <f>J20/18*Q20</f>
        <v>0</v>
      </c>
      <c r="Z20" s="11"/>
      <c r="AA20" s="11">
        <f t="shared" si="2"/>
        <v>108571.095</v>
      </c>
      <c r="AB20" s="11">
        <v>25</v>
      </c>
      <c r="AC20" s="11">
        <f t="shared" si="3"/>
        <v>27142.77375</v>
      </c>
      <c r="AD20" s="11">
        <f t="shared" si="4"/>
        <v>135713.86874999999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17</v>
      </c>
      <c r="AO20" s="11">
        <v>13</v>
      </c>
      <c r="AP20" s="11">
        <v>4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>
        <f>17697*25%/18*AN20</f>
        <v>4178.458333333333</v>
      </c>
      <c r="BE20" s="11">
        <v>3195.2916666666661</v>
      </c>
      <c r="BF20" s="11">
        <v>983.16666666666652</v>
      </c>
      <c r="BG20" s="11"/>
      <c r="BH20" s="11"/>
      <c r="BI20" s="11"/>
      <c r="BJ20" s="11"/>
      <c r="BK20" s="11">
        <v>4178.458333333333</v>
      </c>
      <c r="BL20" s="12"/>
      <c r="BM20" s="11"/>
      <c r="BN20" s="12"/>
      <c r="BO20" s="11"/>
      <c r="BP20" s="11"/>
      <c r="BQ20" s="11"/>
      <c r="BR20" s="11">
        <v>1573.0509360000001</v>
      </c>
      <c r="BS20" s="11"/>
      <c r="BT20" s="11">
        <f t="shared" si="5"/>
        <v>40714.160624999997</v>
      </c>
      <c r="BU20" s="11"/>
      <c r="BV20" s="11"/>
      <c r="BW20" s="11"/>
      <c r="BX20" s="11"/>
      <c r="BY20" s="11">
        <v>13571.386875</v>
      </c>
      <c r="BZ20" s="11">
        <f t="shared" si="6"/>
        <v>60037.056769333329</v>
      </c>
      <c r="CA20" s="12">
        <f t="shared" si="7"/>
        <v>195750.92551933334</v>
      </c>
      <c r="CB20" s="13">
        <v>12</v>
      </c>
      <c r="CC20" s="12">
        <f t="shared" si="8"/>
        <v>2349011.106232</v>
      </c>
      <c r="CD20" s="11">
        <v>135713.86900000001</v>
      </c>
      <c r="CE20" s="11">
        <f t="shared" si="9"/>
        <v>2484724.975232</v>
      </c>
    </row>
    <row r="21" spans="1:85" ht="23.25">
      <c r="A21" s="5">
        <v>4</v>
      </c>
      <c r="B21" s="9" t="s">
        <v>74</v>
      </c>
      <c r="C21" s="9" t="s">
        <v>78</v>
      </c>
      <c r="D21" s="9" t="s">
        <v>76</v>
      </c>
      <c r="E21" s="9"/>
      <c r="F21" s="10" t="s">
        <v>79</v>
      </c>
      <c r="G21" s="11">
        <v>13.1</v>
      </c>
      <c r="H21" s="11">
        <v>4.17</v>
      </c>
      <c r="I21" s="11">
        <v>1.5</v>
      </c>
      <c r="J21" s="11">
        <f t="shared" ref="J21:J43" si="10">H21*17697*I21</f>
        <v>110694.73500000002</v>
      </c>
      <c r="K21" s="11">
        <v>4</v>
      </c>
      <c r="L21" s="11">
        <v>2</v>
      </c>
      <c r="M21" s="11">
        <v>2</v>
      </c>
      <c r="N21" s="11">
        <v>5</v>
      </c>
      <c r="O21" s="11">
        <v>5</v>
      </c>
      <c r="P21" s="11"/>
      <c r="Q21" s="11">
        <v>2</v>
      </c>
      <c r="R21" s="11">
        <v>2</v>
      </c>
      <c r="S21" s="11">
        <f t="shared" si="0"/>
        <v>24598.83</v>
      </c>
      <c r="T21" s="11">
        <v>12299.415000000001</v>
      </c>
      <c r="U21" s="11">
        <v>12299.415000000001</v>
      </c>
      <c r="V21" s="11">
        <f t="shared" si="1"/>
        <v>30748.537500000002</v>
      </c>
      <c r="W21" s="11">
        <v>30748.537500000002</v>
      </c>
      <c r="X21" s="11"/>
      <c r="Y21" s="11">
        <f>J21/18*Q21</f>
        <v>12299.415000000001</v>
      </c>
      <c r="Z21" s="11">
        <v>12299.415000000001</v>
      </c>
      <c r="AA21" s="11">
        <f t="shared" si="2"/>
        <v>67646.782500000001</v>
      </c>
      <c r="AB21" s="11">
        <v>25</v>
      </c>
      <c r="AC21" s="11">
        <f t="shared" si="3"/>
        <v>16911.695625</v>
      </c>
      <c r="AD21" s="11">
        <f t="shared" si="4"/>
        <v>84558.478124999994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  <c r="BM21" s="11"/>
      <c r="BN21" s="12">
        <v>7</v>
      </c>
      <c r="BO21" s="11">
        <v>5309.1</v>
      </c>
      <c r="BP21" s="11">
        <v>5309.1</v>
      </c>
      <c r="BQ21" s="11"/>
      <c r="BR21" s="11"/>
      <c r="BS21" s="11"/>
      <c r="BT21" s="11">
        <f t="shared" si="5"/>
        <v>25367.543437499997</v>
      </c>
      <c r="BU21" s="11"/>
      <c r="BV21" s="11"/>
      <c r="BW21" s="11"/>
      <c r="BX21" s="11">
        <v>3646.25</v>
      </c>
      <c r="BY21" s="11">
        <v>8455.8324382312512</v>
      </c>
      <c r="BZ21" s="11">
        <f t="shared" si="6"/>
        <v>42778.725875731245</v>
      </c>
      <c r="CA21" s="12">
        <f t="shared" si="7"/>
        <v>127337.20400073123</v>
      </c>
      <c r="CB21" s="13">
        <v>12</v>
      </c>
      <c r="CC21" s="12">
        <f t="shared" si="8"/>
        <v>1528046.4480087748</v>
      </c>
      <c r="CD21" s="11">
        <v>84558.323999999993</v>
      </c>
      <c r="CE21" s="11">
        <f t="shared" si="9"/>
        <v>1612604.7720087748</v>
      </c>
    </row>
    <row r="22" spans="1:85" ht="23.25">
      <c r="A22" s="5">
        <v>5</v>
      </c>
      <c r="B22" s="9" t="s">
        <v>80</v>
      </c>
      <c r="C22" s="9" t="s">
        <v>72</v>
      </c>
      <c r="D22" s="9" t="s">
        <v>69</v>
      </c>
      <c r="E22" s="9"/>
      <c r="F22" s="10" t="s">
        <v>81</v>
      </c>
      <c r="G22" s="11">
        <v>0.03</v>
      </c>
      <c r="H22" s="11">
        <v>3.32</v>
      </c>
      <c r="I22" s="11">
        <v>1.5</v>
      </c>
      <c r="J22" s="11">
        <f t="shared" si="10"/>
        <v>88131.06</v>
      </c>
      <c r="K22" s="11">
        <v>2</v>
      </c>
      <c r="L22" s="11">
        <v>2</v>
      </c>
      <c r="M22" s="11"/>
      <c r="N22" s="11">
        <v>4</v>
      </c>
      <c r="O22" s="11">
        <v>2</v>
      </c>
      <c r="P22" s="11">
        <v>2</v>
      </c>
      <c r="Q22" s="11">
        <v>2</v>
      </c>
      <c r="R22" s="11">
        <v>2</v>
      </c>
      <c r="S22" s="11">
        <f t="shared" si="0"/>
        <v>9792.34</v>
      </c>
      <c r="T22" s="11">
        <v>9792.34</v>
      </c>
      <c r="U22" s="11"/>
      <c r="V22" s="11">
        <f t="shared" si="1"/>
        <v>19584.68</v>
      </c>
      <c r="W22" s="11">
        <v>9792.34</v>
      </c>
      <c r="X22" s="11">
        <v>9792.34</v>
      </c>
      <c r="Y22" s="11">
        <f t="shared" ref="Y22:Y43" si="11">J22/18*Q22</f>
        <v>9792.34</v>
      </c>
      <c r="Z22" s="11">
        <v>9792.34</v>
      </c>
      <c r="AA22" s="11">
        <f t="shared" si="2"/>
        <v>39169.360000000001</v>
      </c>
      <c r="AB22" s="11">
        <v>25</v>
      </c>
      <c r="AC22" s="11">
        <f t="shared" si="3"/>
        <v>9792.34</v>
      </c>
      <c r="AD22" s="11">
        <f t="shared" si="4"/>
        <v>48961.7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  <c r="BM22" s="11"/>
      <c r="BN22" s="12"/>
      <c r="BO22" s="11"/>
      <c r="BP22" s="11"/>
      <c r="BQ22" s="11"/>
      <c r="BR22" s="11"/>
      <c r="BS22" s="11"/>
      <c r="BT22" s="11">
        <f t="shared" si="5"/>
        <v>14688.509999999998</v>
      </c>
      <c r="BU22" s="11"/>
      <c r="BV22" s="11"/>
      <c r="BW22" s="11"/>
      <c r="BX22" s="11"/>
      <c r="BY22" s="11">
        <v>4896.1210382999998</v>
      </c>
      <c r="BZ22" s="11">
        <f t="shared" si="6"/>
        <v>19584.631038299998</v>
      </c>
      <c r="CA22" s="12">
        <f t="shared" si="7"/>
        <v>68546.331038299992</v>
      </c>
      <c r="CB22" s="13">
        <v>12</v>
      </c>
      <c r="CC22" s="12">
        <f t="shared" si="8"/>
        <v>822555.97245959984</v>
      </c>
      <c r="CD22" s="11">
        <v>48961.21</v>
      </c>
      <c r="CE22" s="11">
        <f t="shared" si="9"/>
        <v>871517.1824595998</v>
      </c>
    </row>
    <row r="23" spans="1:85" ht="23.25">
      <c r="A23" s="5">
        <v>6</v>
      </c>
      <c r="B23" s="9" t="s">
        <v>80</v>
      </c>
      <c r="C23" s="9" t="s">
        <v>82</v>
      </c>
      <c r="D23" s="9" t="s">
        <v>69</v>
      </c>
      <c r="E23" s="9"/>
      <c r="F23" s="10" t="s">
        <v>83</v>
      </c>
      <c r="G23" s="11">
        <v>0.03</v>
      </c>
      <c r="H23" s="11">
        <v>4.0999999999999996</v>
      </c>
      <c r="I23" s="11">
        <v>1.5</v>
      </c>
      <c r="J23" s="11">
        <f t="shared" si="10"/>
        <v>108836.54999999999</v>
      </c>
      <c r="K23" s="11"/>
      <c r="L23" s="11"/>
      <c r="M23" s="11"/>
      <c r="N23" s="11">
        <v>5</v>
      </c>
      <c r="O23" s="11">
        <v>5</v>
      </c>
      <c r="P23" s="11"/>
      <c r="Q23" s="11">
        <v>4</v>
      </c>
      <c r="R23" s="11">
        <v>4</v>
      </c>
      <c r="S23" s="11">
        <f t="shared" si="0"/>
        <v>0</v>
      </c>
      <c r="T23" s="11"/>
      <c r="U23" s="11"/>
      <c r="V23" s="11">
        <f t="shared" si="1"/>
        <v>30232.374999999996</v>
      </c>
      <c r="W23" s="11">
        <v>30232.375</v>
      </c>
      <c r="X23" s="11"/>
      <c r="Y23" s="11">
        <f t="shared" si="11"/>
        <v>24185.899999999998</v>
      </c>
      <c r="Z23" s="11">
        <v>24185.899999999998</v>
      </c>
      <c r="AA23" s="11">
        <f t="shared" si="2"/>
        <v>54418.274999999994</v>
      </c>
      <c r="AB23" s="11">
        <v>25</v>
      </c>
      <c r="AC23" s="11">
        <f t="shared" si="3"/>
        <v>13604.568749999999</v>
      </c>
      <c r="AD23" s="11">
        <f t="shared" si="4"/>
        <v>68022.84375</v>
      </c>
      <c r="AE23" s="11"/>
      <c r="AF23" s="11"/>
      <c r="AG23" s="11"/>
      <c r="AH23" s="11"/>
      <c r="AI23" s="11"/>
      <c r="AJ23" s="11"/>
      <c r="AK23" s="11">
        <v>5</v>
      </c>
      <c r="AL23" s="11">
        <v>5</v>
      </c>
      <c r="AM23" s="11"/>
      <c r="AN23" s="11"/>
      <c r="AO23" s="11"/>
      <c r="AP23" s="11"/>
      <c r="AQ23" s="11">
        <v>4</v>
      </c>
      <c r="AR23" s="11">
        <v>4</v>
      </c>
      <c r="AS23" s="11"/>
      <c r="AT23" s="11"/>
      <c r="AU23" s="11"/>
      <c r="AV23" s="11"/>
      <c r="AW23" s="11"/>
      <c r="AX23" s="11"/>
      <c r="AY23" s="11"/>
      <c r="AZ23" s="11"/>
      <c r="BA23" s="11">
        <v>983.16666666666652</v>
      </c>
      <c r="BB23" s="11">
        <v>983.16666666666652</v>
      </c>
      <c r="BC23" s="11"/>
      <c r="BD23" s="11"/>
      <c r="BE23" s="11"/>
      <c r="BF23" s="11"/>
      <c r="BG23" s="11">
        <v>786.53333333333342</v>
      </c>
      <c r="BH23" s="11">
        <v>786.53333333333342</v>
      </c>
      <c r="BI23" s="11"/>
      <c r="BJ23" s="11"/>
      <c r="BK23" s="11">
        <v>1769.6999999999998</v>
      </c>
      <c r="BL23" s="12"/>
      <c r="BM23" s="11"/>
      <c r="BN23" s="12"/>
      <c r="BO23" s="11"/>
      <c r="BP23" s="11"/>
      <c r="BQ23" s="11"/>
      <c r="BR23" s="11"/>
      <c r="BS23" s="11"/>
      <c r="BT23" s="11">
        <f t="shared" si="5"/>
        <v>20406.853124999998</v>
      </c>
      <c r="BU23" s="11"/>
      <c r="BV23" s="11"/>
      <c r="BW23" s="11"/>
      <c r="BX23" s="11"/>
      <c r="BY23" s="11">
        <v>6802.2843750000002</v>
      </c>
      <c r="BZ23" s="11">
        <f t="shared" si="6"/>
        <v>28978.837499999998</v>
      </c>
      <c r="CA23" s="12">
        <f t="shared" si="7"/>
        <v>97001.681249999994</v>
      </c>
      <c r="CB23" s="13">
        <v>12</v>
      </c>
      <c r="CC23" s="12">
        <f t="shared" si="8"/>
        <v>1164020.1749999998</v>
      </c>
      <c r="CD23" s="11">
        <v>68022.843999999997</v>
      </c>
      <c r="CE23" s="11">
        <f t="shared" si="9"/>
        <v>1232043.0189999999</v>
      </c>
    </row>
    <row r="24" spans="1:85" ht="23.25">
      <c r="A24" s="5">
        <v>7</v>
      </c>
      <c r="B24" s="9" t="s">
        <v>80</v>
      </c>
      <c r="C24" s="9" t="s">
        <v>84</v>
      </c>
      <c r="D24" s="9" t="s">
        <v>69</v>
      </c>
      <c r="E24" s="9"/>
      <c r="F24" s="10" t="s">
        <v>81</v>
      </c>
      <c r="G24" s="11">
        <v>0.03</v>
      </c>
      <c r="H24" s="11">
        <v>3.32</v>
      </c>
      <c r="I24" s="11">
        <v>1.5</v>
      </c>
      <c r="J24" s="11">
        <f t="shared" si="10"/>
        <v>88131.06</v>
      </c>
      <c r="K24" s="11"/>
      <c r="L24" s="11"/>
      <c r="M24" s="11"/>
      <c r="N24" s="11">
        <v>5</v>
      </c>
      <c r="O24" s="11">
        <v>4</v>
      </c>
      <c r="P24" s="11">
        <v>1</v>
      </c>
      <c r="Q24" s="11"/>
      <c r="R24" s="11"/>
      <c r="S24" s="11">
        <f t="shared" si="0"/>
        <v>0</v>
      </c>
      <c r="T24" s="11"/>
      <c r="U24" s="11"/>
      <c r="V24" s="11">
        <f t="shared" si="1"/>
        <v>24480.85</v>
      </c>
      <c r="W24" s="11">
        <v>19584.68</v>
      </c>
      <c r="X24" s="11">
        <v>4896.17</v>
      </c>
      <c r="Y24" s="11">
        <f t="shared" si="11"/>
        <v>0</v>
      </c>
      <c r="Z24" s="11"/>
      <c r="AA24" s="11">
        <f t="shared" si="2"/>
        <v>24480.85</v>
      </c>
      <c r="AB24" s="11">
        <v>25</v>
      </c>
      <c r="AC24" s="11">
        <f t="shared" si="3"/>
        <v>6120.2124999999996</v>
      </c>
      <c r="AD24" s="11">
        <f t="shared" si="4"/>
        <v>30601.0625</v>
      </c>
      <c r="AE24" s="11"/>
      <c r="AF24" s="11"/>
      <c r="AG24" s="11"/>
      <c r="AH24" s="11"/>
      <c r="AI24" s="11"/>
      <c r="AJ24" s="11"/>
      <c r="AK24" s="11">
        <v>5</v>
      </c>
      <c r="AL24" s="11">
        <v>4</v>
      </c>
      <c r="AM24" s="11">
        <v>1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>
        <v>983.16666666666652</v>
      </c>
      <c r="BB24" s="11">
        <v>786.53333333333342</v>
      </c>
      <c r="BC24" s="11">
        <v>196.63333333333335</v>
      </c>
      <c r="BD24" s="11"/>
      <c r="BE24" s="11"/>
      <c r="BF24" s="11"/>
      <c r="BG24" s="11"/>
      <c r="BH24" s="11"/>
      <c r="BI24" s="11"/>
      <c r="BJ24" s="11"/>
      <c r="BK24" s="11">
        <v>983.16666666666652</v>
      </c>
      <c r="BL24" s="12"/>
      <c r="BM24" s="11"/>
      <c r="BN24" s="12"/>
      <c r="BO24" s="11"/>
      <c r="BP24" s="11"/>
      <c r="BQ24" s="11"/>
      <c r="BR24" s="11"/>
      <c r="BS24" s="11"/>
      <c r="BT24" s="11">
        <f t="shared" si="5"/>
        <v>9180.3187500000004</v>
      </c>
      <c r="BU24" s="11"/>
      <c r="BV24" s="11"/>
      <c r="BW24" s="11"/>
      <c r="BX24" s="11"/>
      <c r="BY24" s="11">
        <v>3060.1307308500004</v>
      </c>
      <c r="BZ24" s="11">
        <f t="shared" si="6"/>
        <v>13223.616147516666</v>
      </c>
      <c r="CA24" s="12">
        <f t="shared" si="7"/>
        <v>43824.678647516666</v>
      </c>
      <c r="CB24" s="13">
        <v>12</v>
      </c>
      <c r="CC24" s="12">
        <f t="shared" si="8"/>
        <v>525896.14377019997</v>
      </c>
      <c r="CD24" s="11">
        <v>30601.307000000001</v>
      </c>
      <c r="CE24" s="11">
        <f t="shared" si="9"/>
        <v>556497.4507702</v>
      </c>
    </row>
    <row r="25" spans="1:85" ht="23.25">
      <c r="A25" s="5">
        <v>8</v>
      </c>
      <c r="B25" s="9" t="s">
        <v>85</v>
      </c>
      <c r="C25" s="9" t="s">
        <v>86</v>
      </c>
      <c r="D25" s="9" t="s">
        <v>76</v>
      </c>
      <c r="E25" s="9"/>
      <c r="F25" s="10" t="s">
        <v>77</v>
      </c>
      <c r="G25" s="11">
        <v>36.04</v>
      </c>
      <c r="H25" s="11">
        <v>4.29</v>
      </c>
      <c r="I25" s="11">
        <v>1.5</v>
      </c>
      <c r="J25" s="11">
        <f t="shared" si="10"/>
        <v>113880.19500000001</v>
      </c>
      <c r="K25" s="11"/>
      <c r="L25" s="11"/>
      <c r="M25" s="11"/>
      <c r="N25" s="11">
        <v>16</v>
      </c>
      <c r="O25" s="11">
        <v>16</v>
      </c>
      <c r="P25" s="11"/>
      <c r="Q25" s="11">
        <v>2</v>
      </c>
      <c r="R25" s="11">
        <v>2</v>
      </c>
      <c r="S25" s="11">
        <f t="shared" si="0"/>
        <v>0</v>
      </c>
      <c r="T25" s="11"/>
      <c r="U25" s="11"/>
      <c r="V25" s="11">
        <f t="shared" si="1"/>
        <v>101226.84000000001</v>
      </c>
      <c r="W25" s="11">
        <v>101226.84000000001</v>
      </c>
      <c r="X25" s="11"/>
      <c r="Y25" s="11">
        <f t="shared" si="11"/>
        <v>12653.355000000001</v>
      </c>
      <c r="Z25" s="11">
        <v>12653.355000000001</v>
      </c>
      <c r="AA25" s="11">
        <f t="shared" si="2"/>
        <v>113880.19500000001</v>
      </c>
      <c r="AB25" s="11">
        <v>25</v>
      </c>
      <c r="AC25" s="11">
        <f t="shared" si="3"/>
        <v>28470.048750000002</v>
      </c>
      <c r="AD25" s="11">
        <f t="shared" si="4"/>
        <v>142350.24375000002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2"/>
      <c r="BM25" s="11"/>
      <c r="BN25" s="12"/>
      <c r="BO25" s="11"/>
      <c r="BP25" s="11"/>
      <c r="BQ25" s="11"/>
      <c r="BR25" s="11"/>
      <c r="BS25" s="11"/>
      <c r="BT25" s="11">
        <f t="shared" si="5"/>
        <v>42705.073125000003</v>
      </c>
      <c r="BU25" s="11"/>
      <c r="BV25" s="11"/>
      <c r="BW25" s="11"/>
      <c r="BX25" s="11">
        <v>3646.25</v>
      </c>
      <c r="BY25" s="11">
        <v>14235.024375000003</v>
      </c>
      <c r="BZ25" s="11">
        <f t="shared" si="6"/>
        <v>60586.347500000003</v>
      </c>
      <c r="CA25" s="12">
        <f t="shared" si="7"/>
        <v>202936.59125000003</v>
      </c>
      <c r="CB25" s="13">
        <v>12</v>
      </c>
      <c r="CC25" s="12">
        <f t="shared" si="8"/>
        <v>2435239.0950000002</v>
      </c>
      <c r="CD25" s="11">
        <v>142350.24400000001</v>
      </c>
      <c r="CE25" s="11">
        <f t="shared" si="9"/>
        <v>2577589.3390000002</v>
      </c>
    </row>
    <row r="26" spans="1:85" ht="23.25">
      <c r="A26" s="5">
        <v>9</v>
      </c>
      <c r="B26" s="9" t="s">
        <v>87</v>
      </c>
      <c r="C26" s="9" t="s">
        <v>88</v>
      </c>
      <c r="D26" s="9" t="s">
        <v>69</v>
      </c>
      <c r="E26" s="9"/>
      <c r="F26" s="10" t="s">
        <v>81</v>
      </c>
      <c r="G26" s="11">
        <v>9.0399999999999991</v>
      </c>
      <c r="H26" s="11">
        <v>3.53</v>
      </c>
      <c r="I26" s="11">
        <v>1.5</v>
      </c>
      <c r="J26" s="11">
        <f t="shared" si="10"/>
        <v>93705.614999999991</v>
      </c>
      <c r="K26" s="11"/>
      <c r="L26" s="11"/>
      <c r="M26" s="11"/>
      <c r="N26" s="11">
        <v>2</v>
      </c>
      <c r="O26" s="11">
        <v>2</v>
      </c>
      <c r="P26" s="11"/>
      <c r="Q26" s="11"/>
      <c r="R26" s="11"/>
      <c r="S26" s="11">
        <f t="shared" si="0"/>
        <v>0</v>
      </c>
      <c r="T26" s="11"/>
      <c r="U26" s="11"/>
      <c r="V26" s="11">
        <f t="shared" si="1"/>
        <v>10411.734999999999</v>
      </c>
      <c r="W26" s="11">
        <v>10411.735000000001</v>
      </c>
      <c r="X26" s="11"/>
      <c r="Y26" s="11">
        <f t="shared" si="11"/>
        <v>0</v>
      </c>
      <c r="Z26" s="11"/>
      <c r="AA26" s="11">
        <f t="shared" si="2"/>
        <v>10411.734999999999</v>
      </c>
      <c r="AB26" s="11">
        <v>25</v>
      </c>
      <c r="AC26" s="11">
        <f t="shared" si="3"/>
        <v>2602.9337499999997</v>
      </c>
      <c r="AD26" s="11">
        <f t="shared" si="4"/>
        <v>13014.668749999999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2"/>
      <c r="BM26" s="11"/>
      <c r="BN26" s="12"/>
      <c r="BO26" s="11"/>
      <c r="BP26" s="11"/>
      <c r="BQ26" s="11"/>
      <c r="BR26" s="11"/>
      <c r="BS26" s="11"/>
      <c r="BT26" s="11">
        <f t="shared" si="5"/>
        <v>3904.4006249999993</v>
      </c>
      <c r="BU26" s="11"/>
      <c r="BV26" s="11"/>
      <c r="BW26" s="11"/>
      <c r="BX26" s="11"/>
      <c r="BY26" s="11">
        <v>1301.4538603312501</v>
      </c>
      <c r="BZ26" s="11">
        <f t="shared" si="6"/>
        <v>5205.8544853312496</v>
      </c>
      <c r="CA26" s="12">
        <f t="shared" si="7"/>
        <v>18220.523235331249</v>
      </c>
      <c r="CB26" s="13">
        <v>12</v>
      </c>
      <c r="CC26" s="12">
        <f t="shared" si="8"/>
        <v>218646.27882397501</v>
      </c>
      <c r="CD26" s="11">
        <v>13014.539000000001</v>
      </c>
      <c r="CE26" s="11">
        <f t="shared" si="9"/>
        <v>231660.817823975</v>
      </c>
    </row>
    <row r="27" spans="1:85" ht="23.25">
      <c r="A27" s="5">
        <v>10</v>
      </c>
      <c r="B27" s="9" t="s">
        <v>87</v>
      </c>
      <c r="C27" s="9" t="s">
        <v>68</v>
      </c>
      <c r="D27" s="9" t="s">
        <v>69</v>
      </c>
      <c r="E27" s="9"/>
      <c r="F27" s="10" t="s">
        <v>70</v>
      </c>
      <c r="G27" s="11">
        <v>9.0399999999999991</v>
      </c>
      <c r="H27" s="11">
        <v>4.74</v>
      </c>
      <c r="I27" s="11">
        <v>1.5</v>
      </c>
      <c r="J27" s="11">
        <f t="shared" si="10"/>
        <v>125825.67</v>
      </c>
      <c r="K27" s="11">
        <v>9</v>
      </c>
      <c r="L27" s="11">
        <v>9</v>
      </c>
      <c r="M27" s="11"/>
      <c r="N27" s="11">
        <v>6</v>
      </c>
      <c r="O27" s="11">
        <v>6</v>
      </c>
      <c r="P27" s="11"/>
      <c r="Q27" s="11"/>
      <c r="R27" s="11"/>
      <c r="S27" s="11">
        <f t="shared" si="0"/>
        <v>62912.834999999999</v>
      </c>
      <c r="T27" s="11">
        <v>62912.834999999999</v>
      </c>
      <c r="U27" s="11"/>
      <c r="V27" s="11">
        <f t="shared" si="1"/>
        <v>41941.89</v>
      </c>
      <c r="W27" s="11">
        <v>41941.89</v>
      </c>
      <c r="X27" s="11"/>
      <c r="Y27" s="11">
        <f t="shared" si="11"/>
        <v>0</v>
      </c>
      <c r="Z27" s="11"/>
      <c r="AA27" s="11">
        <f t="shared" si="2"/>
        <v>104854.72500000001</v>
      </c>
      <c r="AB27" s="11">
        <v>25</v>
      </c>
      <c r="AC27" s="11">
        <f t="shared" si="3"/>
        <v>26213.681250000001</v>
      </c>
      <c r="AD27" s="11">
        <f t="shared" si="4"/>
        <v>131068.40625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1"/>
      <c r="BN27" s="12">
        <v>8</v>
      </c>
      <c r="BO27" s="11">
        <v>5309.1</v>
      </c>
      <c r="BP27" s="11">
        <v>5309.1</v>
      </c>
      <c r="BQ27" s="11"/>
      <c r="BR27" s="11"/>
      <c r="BS27" s="11"/>
      <c r="BT27" s="11">
        <f t="shared" si="5"/>
        <v>39320.521874999999</v>
      </c>
      <c r="BU27" s="11"/>
      <c r="BV27" s="11"/>
      <c r="BW27" s="11"/>
      <c r="BX27" s="11">
        <v>3646.25</v>
      </c>
      <c r="BY27" s="11">
        <v>13106.788197637501</v>
      </c>
      <c r="BZ27" s="11">
        <f>BK27+BP27+BQ27+BR27+BS27+BT27+BU27+BV27+BW27+BX27+BY27</f>
        <v>61382.660072637496</v>
      </c>
      <c r="CA27" s="12">
        <f t="shared" si="7"/>
        <v>192451.06632263749</v>
      </c>
      <c r="CB27" s="13">
        <v>12</v>
      </c>
      <c r="CC27" s="12">
        <f t="shared" si="8"/>
        <v>2309412.7958716499</v>
      </c>
      <c r="CD27" s="11">
        <v>131067.882</v>
      </c>
      <c r="CE27" s="11">
        <f t="shared" si="9"/>
        <v>2440480.6778716501</v>
      </c>
      <c r="CG27" s="27"/>
    </row>
    <row r="28" spans="1:85" ht="23.25">
      <c r="A28" s="5">
        <v>11</v>
      </c>
      <c r="B28" s="9" t="s">
        <v>89</v>
      </c>
      <c r="C28" s="9" t="s">
        <v>90</v>
      </c>
      <c r="D28" s="9" t="s">
        <v>69</v>
      </c>
      <c r="E28" s="9"/>
      <c r="F28" s="10" t="s">
        <v>70</v>
      </c>
      <c r="G28" s="11">
        <v>10.029999999999999</v>
      </c>
      <c r="H28" s="11">
        <v>4.8099999999999996</v>
      </c>
      <c r="I28" s="11">
        <v>1.5</v>
      </c>
      <c r="J28" s="11">
        <f t="shared" si="10"/>
        <v>127683.85499999998</v>
      </c>
      <c r="K28" s="11"/>
      <c r="L28" s="11"/>
      <c r="M28" s="11"/>
      <c r="N28" s="11">
        <v>18</v>
      </c>
      <c r="O28" s="11">
        <v>16</v>
      </c>
      <c r="P28" s="11">
        <v>2</v>
      </c>
      <c r="Q28" s="11">
        <v>6</v>
      </c>
      <c r="R28" s="11">
        <v>6</v>
      </c>
      <c r="S28" s="11">
        <f t="shared" si="0"/>
        <v>0</v>
      </c>
      <c r="T28" s="11"/>
      <c r="U28" s="11"/>
      <c r="V28" s="11">
        <f t="shared" si="1"/>
        <v>127683.85499999998</v>
      </c>
      <c r="W28" s="11">
        <v>113496.76</v>
      </c>
      <c r="X28" s="11">
        <v>14187.094999999999</v>
      </c>
      <c r="Y28" s="11">
        <f t="shared" si="11"/>
        <v>42561.284999999989</v>
      </c>
      <c r="Z28" s="11">
        <v>42561.285000000003</v>
      </c>
      <c r="AA28" s="11">
        <f t="shared" si="2"/>
        <v>170245.13999999996</v>
      </c>
      <c r="AB28" s="11">
        <v>25</v>
      </c>
      <c r="AC28" s="11">
        <f t="shared" si="3"/>
        <v>42561.284999999989</v>
      </c>
      <c r="AD28" s="11">
        <f t="shared" si="4"/>
        <v>212806.42499999993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>
        <v>17</v>
      </c>
      <c r="AO28" s="11">
        <v>15</v>
      </c>
      <c r="AP28" s="11">
        <v>2</v>
      </c>
      <c r="AQ28" s="11"/>
      <c r="AR28" s="11"/>
      <c r="AS28" s="11">
        <v>4</v>
      </c>
      <c r="AT28" s="11">
        <v>4</v>
      </c>
      <c r="AU28" s="11"/>
      <c r="AV28" s="11"/>
      <c r="AW28" s="11"/>
      <c r="AX28" s="11"/>
      <c r="AY28" s="11"/>
      <c r="AZ28" s="11"/>
      <c r="BA28" s="11"/>
      <c r="BB28" s="11"/>
      <c r="BC28" s="11"/>
      <c r="BD28" s="11">
        <v>4178.458333333333</v>
      </c>
      <c r="BE28" s="11">
        <v>3686.8750000000005</v>
      </c>
      <c r="BF28" s="11">
        <v>491.58333333333326</v>
      </c>
      <c r="BG28" s="11"/>
      <c r="BH28" s="11"/>
      <c r="BI28" s="11">
        <v>983.16666666666652</v>
      </c>
      <c r="BJ28" s="11">
        <v>983.16666666666652</v>
      </c>
      <c r="BK28" s="11">
        <v>5161.625</v>
      </c>
      <c r="BL28" s="12"/>
      <c r="BM28" s="11"/>
      <c r="BN28" s="12">
        <v>9</v>
      </c>
      <c r="BO28" s="11">
        <v>5309.1</v>
      </c>
      <c r="BP28" s="11">
        <v>5309.1</v>
      </c>
      <c r="BQ28" s="11">
        <v>786.52546800000005</v>
      </c>
      <c r="BR28" s="11"/>
      <c r="BS28" s="11"/>
      <c r="BT28" s="11">
        <f t="shared" si="5"/>
        <v>63841.927499999976</v>
      </c>
      <c r="BU28" s="11"/>
      <c r="BV28" s="11">
        <v>74482.062544378132</v>
      </c>
      <c r="BW28" s="11"/>
      <c r="BX28" s="11">
        <v>3646.25</v>
      </c>
      <c r="BY28" s="11">
        <v>21280.589298393752</v>
      </c>
      <c r="BZ28" s="11">
        <f t="shared" si="6"/>
        <v>174508.07981077186</v>
      </c>
      <c r="CA28" s="12">
        <f t="shared" si="7"/>
        <v>387314.50481077179</v>
      </c>
      <c r="CB28" s="13">
        <v>12</v>
      </c>
      <c r="CC28" s="12">
        <f t="shared" si="8"/>
        <v>4647774.057729261</v>
      </c>
      <c r="CD28" s="11">
        <v>212805.89300000001</v>
      </c>
      <c r="CE28" s="11">
        <f t="shared" si="9"/>
        <v>4860579.9507292612</v>
      </c>
    </row>
    <row r="29" spans="1:85" ht="23.25">
      <c r="A29" s="5">
        <v>12</v>
      </c>
      <c r="B29" s="9" t="s">
        <v>91</v>
      </c>
      <c r="C29" s="9" t="s">
        <v>75</v>
      </c>
      <c r="D29" s="9" t="s">
        <v>69</v>
      </c>
      <c r="E29" s="9"/>
      <c r="F29" s="10" t="s">
        <v>92</v>
      </c>
      <c r="G29" s="11">
        <v>23.01</v>
      </c>
      <c r="H29" s="11">
        <v>5.32</v>
      </c>
      <c r="I29" s="11">
        <v>1.5</v>
      </c>
      <c r="J29" s="11">
        <f t="shared" si="10"/>
        <v>141222.06</v>
      </c>
      <c r="K29" s="11"/>
      <c r="L29" s="11"/>
      <c r="M29" s="11"/>
      <c r="N29" s="11">
        <v>2</v>
      </c>
      <c r="O29" s="11">
        <v>2</v>
      </c>
      <c r="P29" s="11"/>
      <c r="Q29" s="11">
        <v>7</v>
      </c>
      <c r="R29" s="11">
        <v>7</v>
      </c>
      <c r="S29" s="11">
        <f t="shared" si="0"/>
        <v>0</v>
      </c>
      <c r="T29" s="11"/>
      <c r="U29" s="11"/>
      <c r="V29" s="11">
        <f t="shared" si="1"/>
        <v>15691.34</v>
      </c>
      <c r="W29" s="11">
        <v>15691.34</v>
      </c>
      <c r="X29" s="11"/>
      <c r="Y29" s="11">
        <f t="shared" si="11"/>
        <v>54919.69</v>
      </c>
      <c r="Z29" s="11">
        <v>54919.689999999995</v>
      </c>
      <c r="AA29" s="11">
        <f t="shared" si="2"/>
        <v>70611.03</v>
      </c>
      <c r="AB29" s="11">
        <v>25</v>
      </c>
      <c r="AC29" s="11">
        <f t="shared" si="3"/>
        <v>17652.7575</v>
      </c>
      <c r="AD29" s="11">
        <f t="shared" si="4"/>
        <v>88263.787500000006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>
        <v>2</v>
      </c>
      <c r="AO29" s="11">
        <v>2</v>
      </c>
      <c r="AP29" s="11"/>
      <c r="AQ29" s="11"/>
      <c r="AR29" s="11"/>
      <c r="AS29" s="11">
        <v>5</v>
      </c>
      <c r="AT29" s="11">
        <v>5</v>
      </c>
      <c r="AU29" s="11"/>
      <c r="AV29" s="11"/>
      <c r="AW29" s="11"/>
      <c r="AX29" s="11"/>
      <c r="AY29" s="11"/>
      <c r="AZ29" s="11"/>
      <c r="BA29" s="11"/>
      <c r="BB29" s="11"/>
      <c r="BC29" s="11"/>
      <c r="BD29" s="11">
        <v>491.58333333333326</v>
      </c>
      <c r="BE29" s="11">
        <v>491.58333333333326</v>
      </c>
      <c r="BF29" s="11"/>
      <c r="BG29" s="11"/>
      <c r="BH29" s="11"/>
      <c r="BI29" s="11">
        <v>1228.9583333333335</v>
      </c>
      <c r="BJ29" s="11">
        <v>1228.9583333333335</v>
      </c>
      <c r="BK29" s="11">
        <v>1720.5416666666667</v>
      </c>
      <c r="BL29" s="12"/>
      <c r="BM29" s="11"/>
      <c r="BN29" s="12"/>
      <c r="BO29" s="11"/>
      <c r="BP29" s="11"/>
      <c r="BQ29" s="11"/>
      <c r="BR29" s="11"/>
      <c r="BS29" s="11"/>
      <c r="BT29" s="11">
        <f t="shared" si="5"/>
        <v>26479.13625</v>
      </c>
      <c r="BU29" s="11"/>
      <c r="BV29" s="11"/>
      <c r="BW29" s="11"/>
      <c r="BX29" s="11"/>
      <c r="BY29" s="11">
        <f>AD29*10%</f>
        <v>8826.3787500000017</v>
      </c>
      <c r="BZ29" s="11">
        <f t="shared" si="6"/>
        <v>37026.056666666671</v>
      </c>
      <c r="CA29" s="12">
        <f t="shared" si="7"/>
        <v>125289.84416666668</v>
      </c>
      <c r="CB29" s="13">
        <v>12</v>
      </c>
      <c r="CC29" s="12">
        <f t="shared" si="8"/>
        <v>1503478.1300000001</v>
      </c>
      <c r="CD29" s="11">
        <v>88263.788</v>
      </c>
      <c r="CE29" s="11">
        <f t="shared" si="9"/>
        <v>1591741.9180000001</v>
      </c>
    </row>
    <row r="30" spans="1:85" ht="23.25">
      <c r="A30" s="5">
        <v>13</v>
      </c>
      <c r="B30" s="9" t="s">
        <v>93</v>
      </c>
      <c r="C30" s="9" t="s">
        <v>90</v>
      </c>
      <c r="D30" s="9" t="s">
        <v>69</v>
      </c>
      <c r="E30" s="9"/>
      <c r="F30" s="10" t="s">
        <v>92</v>
      </c>
      <c r="G30" s="11">
        <v>36.04</v>
      </c>
      <c r="H30" s="11">
        <v>5.41</v>
      </c>
      <c r="I30" s="11">
        <v>1.5</v>
      </c>
      <c r="J30" s="11">
        <f t="shared" si="10"/>
        <v>143611.155</v>
      </c>
      <c r="K30" s="11">
        <v>9</v>
      </c>
      <c r="L30" s="11">
        <v>7</v>
      </c>
      <c r="M30" s="11">
        <v>2</v>
      </c>
      <c r="N30" s="11"/>
      <c r="O30" s="11"/>
      <c r="P30" s="11"/>
      <c r="Q30" s="11"/>
      <c r="R30" s="11"/>
      <c r="S30" s="11">
        <f t="shared" si="0"/>
        <v>71805.577499999999</v>
      </c>
      <c r="T30" s="11">
        <v>55848.782500000001</v>
      </c>
      <c r="U30" s="11">
        <v>15956.795</v>
      </c>
      <c r="V30" s="11">
        <f t="shared" si="1"/>
        <v>0</v>
      </c>
      <c r="W30" s="11"/>
      <c r="X30" s="11"/>
      <c r="Y30" s="11">
        <f t="shared" si="11"/>
        <v>0</v>
      </c>
      <c r="Z30" s="11"/>
      <c r="AA30" s="11">
        <f t="shared" si="2"/>
        <v>71805.577499999999</v>
      </c>
      <c r="AB30" s="11">
        <v>25</v>
      </c>
      <c r="AC30" s="11">
        <f t="shared" si="3"/>
        <v>17951.394375</v>
      </c>
      <c r="AD30" s="11">
        <f t="shared" si="4"/>
        <v>89756.971875000003</v>
      </c>
      <c r="AE30" s="11"/>
      <c r="AF30" s="11"/>
      <c r="AG30" s="11"/>
      <c r="AH30" s="11">
        <v>8</v>
      </c>
      <c r="AI30" s="11">
        <v>6</v>
      </c>
      <c r="AJ30" s="11">
        <v>2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>
        <v>1966.333333333333</v>
      </c>
      <c r="AY30" s="11">
        <v>1474.7499999999998</v>
      </c>
      <c r="AZ30" s="11">
        <v>491.58333333333326</v>
      </c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>
        <v>1966.333333333333</v>
      </c>
      <c r="BL30" s="12"/>
      <c r="BM30" s="11"/>
      <c r="BN30" s="12"/>
      <c r="BO30" s="11"/>
      <c r="BP30" s="11"/>
      <c r="BQ30" s="11"/>
      <c r="BR30" s="11"/>
      <c r="BS30" s="11"/>
      <c r="BT30" s="11">
        <f t="shared" si="5"/>
        <v>26927.091562500002</v>
      </c>
      <c r="BU30" s="14">
        <f>S30*1.25*0.4</f>
        <v>35902.78875</v>
      </c>
      <c r="BV30" s="11"/>
      <c r="BW30" s="11"/>
      <c r="BX30" s="11"/>
      <c r="BY30" s="11">
        <f t="shared" ref="BY30:BY43" si="12">AD30*10%</f>
        <v>8975.6971874999999</v>
      </c>
      <c r="BZ30" s="11">
        <f t="shared" si="6"/>
        <v>73771.910833333328</v>
      </c>
      <c r="CA30" s="12">
        <f t="shared" si="7"/>
        <v>163528.88270833332</v>
      </c>
      <c r="CB30" s="13">
        <v>12</v>
      </c>
      <c r="CC30" s="12">
        <f t="shared" si="8"/>
        <v>1962346.5924999998</v>
      </c>
      <c r="CD30" s="11">
        <v>89756.971999999994</v>
      </c>
      <c r="CE30" s="11">
        <f t="shared" si="9"/>
        <v>2052103.5644999999</v>
      </c>
    </row>
    <row r="31" spans="1:85" ht="23.25">
      <c r="A31" s="5">
        <v>14</v>
      </c>
      <c r="B31" s="9" t="s">
        <v>94</v>
      </c>
      <c r="C31" s="9" t="s">
        <v>95</v>
      </c>
      <c r="D31" s="9" t="s">
        <v>69</v>
      </c>
      <c r="E31" s="9"/>
      <c r="F31" s="10" t="s">
        <v>73</v>
      </c>
      <c r="G31" s="11">
        <v>29.05</v>
      </c>
      <c r="H31" s="11">
        <v>5.2</v>
      </c>
      <c r="I31" s="11">
        <v>1.5</v>
      </c>
      <c r="J31" s="11">
        <f t="shared" si="10"/>
        <v>138036.6</v>
      </c>
      <c r="K31" s="11">
        <v>24</v>
      </c>
      <c r="L31" s="11">
        <v>18</v>
      </c>
      <c r="M31" s="11">
        <v>6</v>
      </c>
      <c r="N31" s="11"/>
      <c r="O31" s="11"/>
      <c r="P31" s="11"/>
      <c r="Q31" s="11"/>
      <c r="R31" s="11"/>
      <c r="S31" s="11">
        <f t="shared" si="0"/>
        <v>184048.80000000002</v>
      </c>
      <c r="T31" s="11">
        <v>138036.6</v>
      </c>
      <c r="U31" s="11">
        <v>46012.200000000004</v>
      </c>
      <c r="V31" s="11">
        <f t="shared" si="1"/>
        <v>0</v>
      </c>
      <c r="W31" s="11"/>
      <c r="X31" s="11"/>
      <c r="Y31" s="11">
        <f t="shared" si="11"/>
        <v>0</v>
      </c>
      <c r="Z31" s="11"/>
      <c r="AA31" s="11">
        <f t="shared" si="2"/>
        <v>184048.80000000002</v>
      </c>
      <c r="AB31" s="11">
        <v>25</v>
      </c>
      <c r="AC31" s="11">
        <f t="shared" si="3"/>
        <v>46012.200000000004</v>
      </c>
      <c r="AD31" s="11">
        <f t="shared" si="4"/>
        <v>230061.00000000003</v>
      </c>
      <c r="AE31" s="11">
        <v>8</v>
      </c>
      <c r="AF31" s="11">
        <v>8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>
        <v>1573.0666666666668</v>
      </c>
      <c r="AV31" s="11">
        <v>1573.0666666666668</v>
      </c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>
        <v>1573.0666666666668</v>
      </c>
      <c r="BL31" s="12">
        <v>2</v>
      </c>
      <c r="BM31" s="11">
        <v>4424.25</v>
      </c>
      <c r="BN31" s="12"/>
      <c r="BO31" s="11"/>
      <c r="BP31" s="11">
        <v>4424.25</v>
      </c>
      <c r="BQ31" s="11"/>
      <c r="BR31" s="11"/>
      <c r="BS31" s="11"/>
      <c r="BT31" s="11">
        <f t="shared" si="5"/>
        <v>69018.3</v>
      </c>
      <c r="BU31" s="11"/>
      <c r="BV31" s="11"/>
      <c r="BW31" s="11"/>
      <c r="BX31" s="11">
        <v>3646.25</v>
      </c>
      <c r="BY31" s="11">
        <f t="shared" si="12"/>
        <v>23006.100000000006</v>
      </c>
      <c r="BZ31" s="11">
        <f t="shared" si="6"/>
        <v>101667.96666666667</v>
      </c>
      <c r="CA31" s="12">
        <f t="shared" si="7"/>
        <v>331728.96666666667</v>
      </c>
      <c r="CB31" s="13">
        <v>12</v>
      </c>
      <c r="CC31" s="12">
        <f t="shared" si="8"/>
        <v>3980747.6</v>
      </c>
      <c r="CD31" s="11">
        <v>230060.42499999999</v>
      </c>
      <c r="CE31" s="11">
        <f t="shared" si="9"/>
        <v>4210808.0250000004</v>
      </c>
    </row>
    <row r="32" spans="1:85" ht="23.25">
      <c r="A32" s="5">
        <v>15</v>
      </c>
      <c r="B32" s="9" t="s">
        <v>96</v>
      </c>
      <c r="C32" s="9" t="s">
        <v>97</v>
      </c>
      <c r="D32" s="9" t="s">
        <v>69</v>
      </c>
      <c r="E32" s="9"/>
      <c r="F32" s="10" t="s">
        <v>81</v>
      </c>
      <c r="G32" s="11">
        <v>2.04</v>
      </c>
      <c r="H32" s="11">
        <v>3.41</v>
      </c>
      <c r="I32" s="11">
        <v>1.5</v>
      </c>
      <c r="J32" s="11">
        <f t="shared" si="10"/>
        <v>90520.154999999999</v>
      </c>
      <c r="K32" s="11"/>
      <c r="L32" s="11"/>
      <c r="M32" s="11"/>
      <c r="N32" s="11">
        <v>6</v>
      </c>
      <c r="O32" s="11">
        <v>5</v>
      </c>
      <c r="P32" s="11">
        <v>1</v>
      </c>
      <c r="Q32" s="11">
        <v>3</v>
      </c>
      <c r="R32" s="11">
        <v>3</v>
      </c>
      <c r="S32" s="11">
        <f t="shared" si="0"/>
        <v>0</v>
      </c>
      <c r="T32" s="11"/>
      <c r="U32" s="11"/>
      <c r="V32" s="11">
        <f t="shared" si="1"/>
        <v>30173.385000000002</v>
      </c>
      <c r="W32" s="11">
        <v>25144.487500000003</v>
      </c>
      <c r="X32" s="11">
        <v>5028.8975</v>
      </c>
      <c r="Y32" s="11">
        <f t="shared" si="11"/>
        <v>15086.692500000001</v>
      </c>
      <c r="Z32" s="11">
        <v>15086.692499999997</v>
      </c>
      <c r="AA32" s="11">
        <f t="shared" si="2"/>
        <v>45260.077499999999</v>
      </c>
      <c r="AB32" s="11">
        <v>25</v>
      </c>
      <c r="AC32" s="11">
        <f t="shared" si="3"/>
        <v>11315.019375</v>
      </c>
      <c r="AD32" s="11">
        <f t="shared" si="4"/>
        <v>56575.096875000003</v>
      </c>
      <c r="AE32" s="11"/>
      <c r="AF32" s="11"/>
      <c r="AG32" s="11"/>
      <c r="AH32" s="11"/>
      <c r="AI32" s="11"/>
      <c r="AJ32" s="11"/>
      <c r="AK32" s="11">
        <v>6</v>
      </c>
      <c r="AL32" s="11">
        <v>5</v>
      </c>
      <c r="AM32" s="11">
        <v>1</v>
      </c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>
        <v>1179.8</v>
      </c>
      <c r="BB32" s="11">
        <v>983.16666666666652</v>
      </c>
      <c r="BC32" s="11">
        <v>196.63333333333335</v>
      </c>
      <c r="BD32" s="11"/>
      <c r="BE32" s="11"/>
      <c r="BF32" s="11"/>
      <c r="BG32" s="11"/>
      <c r="BH32" s="11"/>
      <c r="BI32" s="11"/>
      <c r="BJ32" s="11"/>
      <c r="BK32" s="11">
        <v>1179.8</v>
      </c>
      <c r="BL32" s="12"/>
      <c r="BM32" s="11"/>
      <c r="BN32" s="12"/>
      <c r="BO32" s="11"/>
      <c r="BP32" s="11"/>
      <c r="BQ32" s="11">
        <v>393.29812800000002</v>
      </c>
      <c r="BR32" s="11"/>
      <c r="BS32" s="11"/>
      <c r="BT32" s="11">
        <f t="shared" si="5"/>
        <v>16972.529062500002</v>
      </c>
      <c r="BU32" s="11"/>
      <c r="BV32" s="11"/>
      <c r="BW32" s="11"/>
      <c r="BX32" s="11"/>
      <c r="BY32" s="11">
        <f t="shared" si="12"/>
        <v>5657.5096875000008</v>
      </c>
      <c r="BZ32" s="11">
        <f t="shared" si="6"/>
        <v>24203.136878000005</v>
      </c>
      <c r="CA32" s="12">
        <f t="shared" si="7"/>
        <v>80778.233753000008</v>
      </c>
      <c r="CB32" s="13">
        <v>12</v>
      </c>
      <c r="CC32" s="12">
        <f t="shared" si="8"/>
        <v>969338.80503600009</v>
      </c>
      <c r="CD32" s="11">
        <v>56575.097000000002</v>
      </c>
      <c r="CE32" s="11">
        <f t="shared" si="9"/>
        <v>1025913.902036</v>
      </c>
    </row>
    <row r="33" spans="1:85" ht="23.25">
      <c r="A33" s="5">
        <v>16</v>
      </c>
      <c r="B33" s="9" t="s">
        <v>96</v>
      </c>
      <c r="C33" s="9" t="s">
        <v>98</v>
      </c>
      <c r="D33" s="9" t="s">
        <v>69</v>
      </c>
      <c r="E33" s="9"/>
      <c r="F33" s="10" t="s">
        <v>83</v>
      </c>
      <c r="G33" s="11">
        <v>2.04</v>
      </c>
      <c r="H33" s="11">
        <v>4.1900000000000004</v>
      </c>
      <c r="I33" s="11">
        <v>1.5</v>
      </c>
      <c r="J33" s="11">
        <f t="shared" si="10"/>
        <v>111225.64500000002</v>
      </c>
      <c r="K33" s="11"/>
      <c r="L33" s="11"/>
      <c r="M33" s="11"/>
      <c r="N33" s="11">
        <v>8</v>
      </c>
      <c r="O33" s="11">
        <v>7</v>
      </c>
      <c r="P33" s="11">
        <v>1</v>
      </c>
      <c r="Q33" s="11">
        <v>6</v>
      </c>
      <c r="R33" s="11">
        <v>6</v>
      </c>
      <c r="S33" s="11">
        <f t="shared" si="0"/>
        <v>0</v>
      </c>
      <c r="T33" s="11"/>
      <c r="U33" s="11"/>
      <c r="V33" s="11">
        <f t="shared" si="1"/>
        <v>49433.62000000001</v>
      </c>
      <c r="W33" s="11">
        <v>43254.417500000003</v>
      </c>
      <c r="X33" s="11">
        <v>6179.2025000000003</v>
      </c>
      <c r="Y33" s="11">
        <f t="shared" si="11"/>
        <v>37075.215000000011</v>
      </c>
      <c r="Z33" s="11">
        <v>37075.214999999997</v>
      </c>
      <c r="AA33" s="11">
        <f t="shared" si="2"/>
        <v>86508.835000000021</v>
      </c>
      <c r="AB33" s="11">
        <v>25</v>
      </c>
      <c r="AC33" s="11">
        <f t="shared" si="3"/>
        <v>21627.208750000005</v>
      </c>
      <c r="AD33" s="11">
        <f t="shared" si="4"/>
        <v>108136.04375000003</v>
      </c>
      <c r="AE33" s="11"/>
      <c r="AF33" s="11"/>
      <c r="AG33" s="11"/>
      <c r="AH33" s="11"/>
      <c r="AI33" s="11"/>
      <c r="AJ33" s="11"/>
      <c r="AK33" s="11">
        <v>7</v>
      </c>
      <c r="AL33" s="11">
        <v>6</v>
      </c>
      <c r="AM33" s="11">
        <v>1</v>
      </c>
      <c r="AN33" s="11"/>
      <c r="AO33" s="11"/>
      <c r="AP33" s="11"/>
      <c r="AQ33" s="11">
        <v>6</v>
      </c>
      <c r="AR33" s="11">
        <v>6</v>
      </c>
      <c r="AS33" s="11"/>
      <c r="AT33" s="11"/>
      <c r="AU33" s="11"/>
      <c r="AV33" s="11"/>
      <c r="AW33" s="11"/>
      <c r="AX33" s="11"/>
      <c r="AY33" s="11"/>
      <c r="AZ33" s="11"/>
      <c r="BA33" s="11">
        <v>1376.4333333333334</v>
      </c>
      <c r="BB33" s="11">
        <v>1179.8</v>
      </c>
      <c r="BC33" s="11">
        <v>196.63333333333335</v>
      </c>
      <c r="BD33" s="11"/>
      <c r="BE33" s="11"/>
      <c r="BF33" s="11"/>
      <c r="BG33" s="11">
        <v>1179.8</v>
      </c>
      <c r="BH33" s="11">
        <v>1179.8</v>
      </c>
      <c r="BI33" s="11"/>
      <c r="BJ33" s="11"/>
      <c r="BK33" s="11">
        <v>2556.2333333333336</v>
      </c>
      <c r="BL33" s="12"/>
      <c r="BM33" s="11"/>
      <c r="BN33" s="12"/>
      <c r="BO33" s="11"/>
      <c r="BP33" s="11"/>
      <c r="BQ33" s="11">
        <v>393.29812800000002</v>
      </c>
      <c r="BR33" s="11"/>
      <c r="BS33" s="11">
        <v>17697</v>
      </c>
      <c r="BT33" s="11">
        <f t="shared" si="5"/>
        <v>32440.813125000008</v>
      </c>
      <c r="BU33" s="11"/>
      <c r="BV33" s="11"/>
      <c r="BW33" s="11"/>
      <c r="BX33" s="11">
        <v>3646.25</v>
      </c>
      <c r="BY33" s="11">
        <f t="shared" si="12"/>
        <v>10813.604375000003</v>
      </c>
      <c r="BZ33" s="11">
        <f t="shared" si="6"/>
        <v>67547.198961333343</v>
      </c>
      <c r="CA33" s="12">
        <f t="shared" si="7"/>
        <v>175683.24271133338</v>
      </c>
      <c r="CB33" s="13">
        <v>12</v>
      </c>
      <c r="CC33" s="12">
        <f t="shared" si="8"/>
        <v>2108198.9125360008</v>
      </c>
      <c r="CD33" s="11">
        <v>108134.962</v>
      </c>
      <c r="CE33" s="11">
        <f t="shared" si="9"/>
        <v>2216333.8745360007</v>
      </c>
    </row>
    <row r="34" spans="1:85" ht="23.25">
      <c r="A34" s="5">
        <v>17</v>
      </c>
      <c r="B34" s="9" t="s">
        <v>99</v>
      </c>
      <c r="C34" s="9" t="s">
        <v>95</v>
      </c>
      <c r="D34" s="9" t="s">
        <v>69</v>
      </c>
      <c r="E34" s="9"/>
      <c r="F34" s="10" t="s">
        <v>92</v>
      </c>
      <c r="G34" s="11">
        <v>30.11</v>
      </c>
      <c r="H34" s="11">
        <v>5.41</v>
      </c>
      <c r="I34" s="11">
        <v>1.5</v>
      </c>
      <c r="J34" s="11">
        <f t="shared" si="10"/>
        <v>143611.155</v>
      </c>
      <c r="K34" s="11">
        <v>24</v>
      </c>
      <c r="L34" s="11">
        <v>16</v>
      </c>
      <c r="M34" s="11">
        <v>8</v>
      </c>
      <c r="N34" s="11"/>
      <c r="O34" s="11"/>
      <c r="P34" s="11"/>
      <c r="Q34" s="11"/>
      <c r="R34" s="11"/>
      <c r="S34" s="11">
        <f t="shared" si="0"/>
        <v>191481.54</v>
      </c>
      <c r="T34" s="11">
        <v>127654.36</v>
      </c>
      <c r="U34" s="11">
        <v>63827.18</v>
      </c>
      <c r="V34" s="11">
        <f t="shared" si="1"/>
        <v>0</v>
      </c>
      <c r="W34" s="11"/>
      <c r="X34" s="11"/>
      <c r="Y34" s="11">
        <f t="shared" si="11"/>
        <v>0</v>
      </c>
      <c r="Z34" s="11"/>
      <c r="AA34" s="11">
        <f t="shared" si="2"/>
        <v>191481.54</v>
      </c>
      <c r="AB34" s="11">
        <v>25</v>
      </c>
      <c r="AC34" s="11">
        <f t="shared" si="3"/>
        <v>47870.385000000002</v>
      </c>
      <c r="AD34" s="11">
        <f t="shared" si="4"/>
        <v>239351.92500000002</v>
      </c>
      <c r="AE34" s="11">
        <v>14</v>
      </c>
      <c r="AF34" s="11">
        <v>10</v>
      </c>
      <c r="AG34" s="11">
        <v>4</v>
      </c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2752.8666666666668</v>
      </c>
      <c r="AV34" s="11">
        <v>1966.333333333333</v>
      </c>
      <c r="AW34" s="11">
        <v>786.53333333333342</v>
      </c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>
        <v>2752.8666666666668</v>
      </c>
      <c r="BL34" s="12">
        <v>1</v>
      </c>
      <c r="BM34" s="11">
        <v>4424.25</v>
      </c>
      <c r="BN34" s="12"/>
      <c r="BO34" s="11"/>
      <c r="BP34" s="11">
        <v>4424.25</v>
      </c>
      <c r="BQ34" s="11"/>
      <c r="BR34" s="11"/>
      <c r="BS34" s="11"/>
      <c r="BT34" s="11">
        <f t="shared" si="5"/>
        <v>71805.577499999999</v>
      </c>
      <c r="BU34" s="11">
        <v>95740.530648074986</v>
      </c>
      <c r="BV34" s="11"/>
      <c r="BW34" s="11"/>
      <c r="BX34" s="11">
        <v>3646.25</v>
      </c>
      <c r="BY34" s="11">
        <f t="shared" si="12"/>
        <v>23935.192500000005</v>
      </c>
      <c r="BZ34" s="11">
        <f t="shared" si="6"/>
        <v>202304.66731474164</v>
      </c>
      <c r="CA34" s="12">
        <f t="shared" si="7"/>
        <v>441656.59231474169</v>
      </c>
      <c r="CB34" s="13">
        <v>12</v>
      </c>
      <c r="CC34" s="12">
        <f t="shared" si="8"/>
        <v>5299879.1077769008</v>
      </c>
      <c r="CD34" s="11">
        <v>239351.32699999999</v>
      </c>
      <c r="CE34" s="11">
        <f t="shared" si="9"/>
        <v>5539230.4347769003</v>
      </c>
    </row>
    <row r="35" spans="1:85" ht="23.25">
      <c r="A35" s="5">
        <v>18</v>
      </c>
      <c r="B35" s="9" t="s">
        <v>100</v>
      </c>
      <c r="C35" s="9" t="s">
        <v>101</v>
      </c>
      <c r="D35" s="9" t="s">
        <v>76</v>
      </c>
      <c r="E35" s="9"/>
      <c r="F35" s="10" t="s">
        <v>81</v>
      </c>
      <c r="G35" s="11">
        <v>0.03</v>
      </c>
      <c r="H35" s="11">
        <v>3.32</v>
      </c>
      <c r="I35" s="11">
        <v>1.5</v>
      </c>
      <c r="J35" s="11">
        <f t="shared" si="10"/>
        <v>88131.06</v>
      </c>
      <c r="K35" s="11">
        <v>8</v>
      </c>
      <c r="L35" s="11">
        <v>6</v>
      </c>
      <c r="M35" s="11">
        <v>2</v>
      </c>
      <c r="N35" s="11">
        <v>12</v>
      </c>
      <c r="O35" s="11">
        <v>12</v>
      </c>
      <c r="P35" s="11"/>
      <c r="Q35" s="11"/>
      <c r="R35" s="11"/>
      <c r="S35" s="11">
        <f t="shared" si="0"/>
        <v>39169.360000000001</v>
      </c>
      <c r="T35" s="11">
        <v>29377.02</v>
      </c>
      <c r="U35" s="11">
        <v>9792.34</v>
      </c>
      <c r="V35" s="11">
        <f t="shared" si="1"/>
        <v>58754.04</v>
      </c>
      <c r="W35" s="11">
        <v>58754.04</v>
      </c>
      <c r="X35" s="11"/>
      <c r="Y35" s="11">
        <f t="shared" si="11"/>
        <v>0</v>
      </c>
      <c r="Z35" s="11"/>
      <c r="AA35" s="11">
        <f t="shared" si="2"/>
        <v>97923.4</v>
      </c>
      <c r="AB35" s="11">
        <v>25</v>
      </c>
      <c r="AC35" s="11">
        <f t="shared" si="3"/>
        <v>24480.85</v>
      </c>
      <c r="AD35" s="11">
        <f t="shared" si="4"/>
        <v>122404.25</v>
      </c>
      <c r="AE35" s="11"/>
      <c r="AF35" s="11"/>
      <c r="AG35" s="11"/>
      <c r="AH35" s="11">
        <v>8</v>
      </c>
      <c r="AI35" s="11">
        <v>6</v>
      </c>
      <c r="AJ35" s="11">
        <v>2</v>
      </c>
      <c r="AK35" s="11"/>
      <c r="AL35" s="11"/>
      <c r="AM35" s="11"/>
      <c r="AN35" s="11">
        <v>8</v>
      </c>
      <c r="AO35" s="11">
        <v>8</v>
      </c>
      <c r="AP35" s="11"/>
      <c r="AQ35" s="11"/>
      <c r="AR35" s="11"/>
      <c r="AS35" s="11"/>
      <c r="AT35" s="11"/>
      <c r="AU35" s="11"/>
      <c r="AV35" s="11"/>
      <c r="AW35" s="11"/>
      <c r="AX35" s="11">
        <v>1966.333333333333</v>
      </c>
      <c r="AY35" s="11">
        <v>1474.7499999999998</v>
      </c>
      <c r="AZ35" s="11">
        <v>491.58333333333326</v>
      </c>
      <c r="BA35" s="11"/>
      <c r="BB35" s="11"/>
      <c r="BC35" s="11"/>
      <c r="BD35" s="11">
        <v>1966.333333333333</v>
      </c>
      <c r="BE35" s="11">
        <v>1966.333333333333</v>
      </c>
      <c r="BF35" s="11"/>
      <c r="BG35" s="11"/>
      <c r="BH35" s="11"/>
      <c r="BI35" s="11"/>
      <c r="BJ35" s="11"/>
      <c r="BK35" s="11">
        <v>3932.6666666666661</v>
      </c>
      <c r="BL35" s="12"/>
      <c r="BM35" s="11"/>
      <c r="BN35" s="12">
        <v>10</v>
      </c>
      <c r="BO35" s="11">
        <v>5309.1</v>
      </c>
      <c r="BP35" s="11">
        <v>5309.1</v>
      </c>
      <c r="BQ35" s="11"/>
      <c r="BR35" s="11"/>
      <c r="BS35" s="11"/>
      <c r="BT35" s="11">
        <f t="shared" si="5"/>
        <v>36721.275000000001</v>
      </c>
      <c r="BU35" s="11"/>
      <c r="BV35" s="11"/>
      <c r="BW35" s="11"/>
      <c r="BX35" s="11">
        <v>3646.25</v>
      </c>
      <c r="BY35" s="11">
        <f t="shared" si="12"/>
        <v>12240.425000000001</v>
      </c>
      <c r="BZ35" s="11">
        <f t="shared" si="6"/>
        <v>61849.716666666674</v>
      </c>
      <c r="CA35" s="12">
        <f t="shared" si="7"/>
        <v>184253.96666666667</v>
      </c>
      <c r="CB35" s="13">
        <v>12</v>
      </c>
      <c r="CC35" s="12">
        <f t="shared" si="8"/>
        <v>2211047.6</v>
      </c>
      <c r="CD35" s="11">
        <v>122404.128</v>
      </c>
      <c r="CE35" s="11">
        <f t="shared" si="9"/>
        <v>2333451.7280000001</v>
      </c>
    </row>
    <row r="36" spans="1:85" ht="23.25">
      <c r="A36" s="5">
        <v>19</v>
      </c>
      <c r="B36" s="9" t="s">
        <v>102</v>
      </c>
      <c r="C36" s="9" t="s">
        <v>82</v>
      </c>
      <c r="D36" s="9" t="s">
        <v>69</v>
      </c>
      <c r="E36" s="9"/>
      <c r="F36" s="10" t="s">
        <v>83</v>
      </c>
      <c r="G36" s="11">
        <v>39.04</v>
      </c>
      <c r="H36" s="11">
        <v>4.7300000000000004</v>
      </c>
      <c r="I36" s="11">
        <v>1.5</v>
      </c>
      <c r="J36" s="11">
        <f t="shared" si="10"/>
        <v>125560.21500000003</v>
      </c>
      <c r="K36" s="11"/>
      <c r="L36" s="11"/>
      <c r="M36" s="11"/>
      <c r="N36" s="11">
        <v>15</v>
      </c>
      <c r="O36" s="11">
        <v>15</v>
      </c>
      <c r="P36" s="11"/>
      <c r="Q36" s="11">
        <v>6</v>
      </c>
      <c r="R36" s="11">
        <v>6</v>
      </c>
      <c r="S36" s="11">
        <f t="shared" si="0"/>
        <v>0</v>
      </c>
      <c r="T36" s="11"/>
      <c r="U36" s="11"/>
      <c r="V36" s="11">
        <f t="shared" si="1"/>
        <v>104633.51250000001</v>
      </c>
      <c r="W36" s="11">
        <v>104633.51250000001</v>
      </c>
      <c r="X36" s="11"/>
      <c r="Y36" s="11">
        <f t="shared" si="11"/>
        <v>41853.405000000006</v>
      </c>
      <c r="Z36" s="11">
        <v>41853.404999999999</v>
      </c>
      <c r="AA36" s="11">
        <f t="shared" si="2"/>
        <v>146486.91750000001</v>
      </c>
      <c r="AB36" s="11">
        <v>25</v>
      </c>
      <c r="AC36" s="11">
        <f t="shared" si="3"/>
        <v>36621.729375000003</v>
      </c>
      <c r="AD36" s="11">
        <f t="shared" si="4"/>
        <v>183108.64687500001</v>
      </c>
      <c r="AE36" s="11"/>
      <c r="AF36" s="11"/>
      <c r="AG36" s="11"/>
      <c r="AH36" s="11"/>
      <c r="AI36" s="11"/>
      <c r="AJ36" s="11"/>
      <c r="AK36" s="11">
        <v>15</v>
      </c>
      <c r="AL36" s="11">
        <v>15</v>
      </c>
      <c r="AM36" s="11"/>
      <c r="AN36" s="11"/>
      <c r="AO36" s="11"/>
      <c r="AP36" s="11"/>
      <c r="AQ36" s="11">
        <v>6</v>
      </c>
      <c r="AR36" s="11">
        <v>6</v>
      </c>
      <c r="AS36" s="11"/>
      <c r="AT36" s="11"/>
      <c r="AU36" s="11"/>
      <c r="AV36" s="11"/>
      <c r="AW36" s="11"/>
      <c r="AX36" s="11"/>
      <c r="AY36" s="11"/>
      <c r="AZ36" s="11"/>
      <c r="BA36" s="11">
        <v>2949.5</v>
      </c>
      <c r="BB36" s="11">
        <v>2949.5</v>
      </c>
      <c r="BC36" s="11"/>
      <c r="BD36" s="11"/>
      <c r="BE36" s="11"/>
      <c r="BF36" s="11"/>
      <c r="BG36" s="11">
        <v>1179.8</v>
      </c>
      <c r="BH36" s="11">
        <v>1179.8</v>
      </c>
      <c r="BI36" s="11"/>
      <c r="BJ36" s="11"/>
      <c r="BK36" s="11">
        <v>4129.3</v>
      </c>
      <c r="BL36" s="12"/>
      <c r="BM36" s="11"/>
      <c r="BN36" s="12"/>
      <c r="BO36" s="11"/>
      <c r="BP36" s="11"/>
      <c r="BQ36" s="11"/>
      <c r="BR36" s="11"/>
      <c r="BS36" s="11"/>
      <c r="BT36" s="11">
        <f t="shared" si="5"/>
        <v>54932.5940625</v>
      </c>
      <c r="BU36" s="11"/>
      <c r="BV36" s="11"/>
      <c r="BW36" s="11"/>
      <c r="BX36" s="11">
        <v>3646.25</v>
      </c>
      <c r="BY36" s="11">
        <f t="shared" si="12"/>
        <v>18310.864687500001</v>
      </c>
      <c r="BZ36" s="11">
        <f t="shared" si="6"/>
        <v>81019.008750000008</v>
      </c>
      <c r="CA36" s="12">
        <f t="shared" si="7"/>
        <v>264127.65562500001</v>
      </c>
      <c r="CB36" s="13">
        <v>12</v>
      </c>
      <c r="CC36" s="12">
        <f t="shared" si="8"/>
        <v>3169531.8675000002</v>
      </c>
      <c r="CD36" s="11">
        <v>183107.601</v>
      </c>
      <c r="CE36" s="11">
        <f t="shared" si="9"/>
        <v>3352639.4685</v>
      </c>
    </row>
    <row r="37" spans="1:85" ht="23.25">
      <c r="A37" s="5">
        <v>20</v>
      </c>
      <c r="B37" s="9" t="s">
        <v>102</v>
      </c>
      <c r="C37" s="9" t="s">
        <v>84</v>
      </c>
      <c r="D37" s="9" t="s">
        <v>69</v>
      </c>
      <c r="E37" s="9"/>
      <c r="F37" s="10" t="s">
        <v>81</v>
      </c>
      <c r="G37" s="11">
        <v>39.03</v>
      </c>
      <c r="H37" s="11">
        <v>3.73</v>
      </c>
      <c r="I37" s="11">
        <v>1.5</v>
      </c>
      <c r="J37" s="11">
        <f t="shared" si="10"/>
        <v>99014.714999999997</v>
      </c>
      <c r="K37" s="11"/>
      <c r="L37" s="11"/>
      <c r="M37" s="11"/>
      <c r="N37" s="11">
        <v>2</v>
      </c>
      <c r="O37" s="11">
        <v>2</v>
      </c>
      <c r="P37" s="11"/>
      <c r="Q37" s="11">
        <v>3</v>
      </c>
      <c r="R37" s="11">
        <v>3</v>
      </c>
      <c r="S37" s="11">
        <f t="shared" si="0"/>
        <v>0</v>
      </c>
      <c r="T37" s="11"/>
      <c r="U37" s="11"/>
      <c r="V37" s="11">
        <f t="shared" si="1"/>
        <v>11001.635</v>
      </c>
      <c r="W37" s="11">
        <v>11001.635</v>
      </c>
      <c r="X37" s="11"/>
      <c r="Y37" s="11">
        <f t="shared" si="11"/>
        <v>16502.452499999999</v>
      </c>
      <c r="Z37" s="11">
        <v>16502.452499999999</v>
      </c>
      <c r="AA37" s="11">
        <f t="shared" si="2"/>
        <v>27504.087500000001</v>
      </c>
      <c r="AB37" s="11">
        <v>25</v>
      </c>
      <c r="AC37" s="11">
        <f t="shared" si="3"/>
        <v>6876.0218750000004</v>
      </c>
      <c r="AD37" s="11">
        <f t="shared" si="4"/>
        <v>34380.109375</v>
      </c>
      <c r="AE37" s="11"/>
      <c r="AF37" s="11"/>
      <c r="AG37" s="11"/>
      <c r="AH37" s="11"/>
      <c r="AI37" s="11"/>
      <c r="AJ37" s="11"/>
      <c r="AK37" s="11">
        <v>2</v>
      </c>
      <c r="AL37" s="11">
        <v>2</v>
      </c>
      <c r="AM37" s="11"/>
      <c r="AN37" s="11"/>
      <c r="AO37" s="11"/>
      <c r="AP37" s="11"/>
      <c r="AQ37" s="11">
        <v>2</v>
      </c>
      <c r="AR37" s="11">
        <v>2</v>
      </c>
      <c r="AS37" s="11"/>
      <c r="AT37" s="11"/>
      <c r="AU37" s="11"/>
      <c r="AV37" s="11"/>
      <c r="AW37" s="11"/>
      <c r="AX37" s="11"/>
      <c r="AY37" s="11"/>
      <c r="AZ37" s="11"/>
      <c r="BA37" s="11">
        <v>393.26666666666671</v>
      </c>
      <c r="BB37" s="11">
        <v>393.26666666666671</v>
      </c>
      <c r="BC37" s="11"/>
      <c r="BD37" s="11"/>
      <c r="BE37" s="11"/>
      <c r="BF37" s="11"/>
      <c r="BG37" s="11">
        <v>393.26666666666671</v>
      </c>
      <c r="BH37" s="11">
        <v>393.26666666666671</v>
      </c>
      <c r="BI37" s="11"/>
      <c r="BJ37" s="11"/>
      <c r="BK37" s="11">
        <v>786.53333333333342</v>
      </c>
      <c r="BL37" s="12"/>
      <c r="BM37" s="11"/>
      <c r="BN37" s="12"/>
      <c r="BO37" s="11"/>
      <c r="BP37" s="11"/>
      <c r="BQ37" s="11"/>
      <c r="BR37" s="11"/>
      <c r="BS37" s="11"/>
      <c r="BT37" s="11">
        <f t="shared" si="5"/>
        <v>10314.0328125</v>
      </c>
      <c r="BU37" s="11"/>
      <c r="BV37" s="11"/>
      <c r="BW37" s="11"/>
      <c r="BX37" s="11">
        <v>3646.25</v>
      </c>
      <c r="BY37" s="11">
        <f t="shared" si="12"/>
        <v>3438.0109375000002</v>
      </c>
      <c r="BZ37" s="11">
        <f t="shared" si="6"/>
        <v>18184.827083333334</v>
      </c>
      <c r="CA37" s="12">
        <f t="shared" si="7"/>
        <v>52564.936458333337</v>
      </c>
      <c r="CB37" s="13">
        <v>12</v>
      </c>
      <c r="CC37" s="12">
        <f t="shared" si="8"/>
        <v>630779.23750000005</v>
      </c>
      <c r="CD37" s="11">
        <v>27504.308000000001</v>
      </c>
      <c r="CE37" s="11">
        <f t="shared" si="9"/>
        <v>658283.54550000001</v>
      </c>
    </row>
    <row r="38" spans="1:85" ht="23.25">
      <c r="A38" s="5">
        <v>21</v>
      </c>
      <c r="B38" s="9" t="s">
        <v>103</v>
      </c>
      <c r="C38" s="9" t="s">
        <v>95</v>
      </c>
      <c r="D38" s="9" t="s">
        <v>69</v>
      </c>
      <c r="E38" s="9"/>
      <c r="F38" s="10" t="s">
        <v>92</v>
      </c>
      <c r="G38" s="11">
        <v>26.04</v>
      </c>
      <c r="H38" s="11">
        <v>5.41</v>
      </c>
      <c r="I38" s="11">
        <v>1.5</v>
      </c>
      <c r="J38" s="11">
        <f t="shared" si="10"/>
        <v>143611.155</v>
      </c>
      <c r="K38" s="11">
        <v>24</v>
      </c>
      <c r="L38" s="11">
        <v>18</v>
      </c>
      <c r="M38" s="11">
        <v>6</v>
      </c>
      <c r="N38" s="11"/>
      <c r="O38" s="11"/>
      <c r="P38" s="11"/>
      <c r="Q38" s="11"/>
      <c r="R38" s="11"/>
      <c r="S38" s="11">
        <f t="shared" si="0"/>
        <v>191481.54</v>
      </c>
      <c r="T38" s="11">
        <v>143611.155</v>
      </c>
      <c r="U38" s="11">
        <v>47870.384999999995</v>
      </c>
      <c r="V38" s="11">
        <f t="shared" si="1"/>
        <v>0</v>
      </c>
      <c r="W38" s="11"/>
      <c r="X38" s="11"/>
      <c r="Y38" s="11">
        <f t="shared" si="11"/>
        <v>0</v>
      </c>
      <c r="Z38" s="11"/>
      <c r="AA38" s="11">
        <f t="shared" si="2"/>
        <v>191481.54</v>
      </c>
      <c r="AB38" s="11">
        <v>25</v>
      </c>
      <c r="AC38" s="11">
        <f t="shared" si="3"/>
        <v>47870.385000000002</v>
      </c>
      <c r="AD38" s="11">
        <f t="shared" si="4"/>
        <v>239351.92500000002</v>
      </c>
      <c r="AE38" s="11"/>
      <c r="AF38" s="11"/>
      <c r="AG38" s="11"/>
      <c r="AH38" s="11">
        <v>14</v>
      </c>
      <c r="AI38" s="11">
        <v>9</v>
      </c>
      <c r="AJ38" s="11">
        <v>5</v>
      </c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>
        <v>3441.0833333333339</v>
      </c>
      <c r="AY38" s="11">
        <v>2212.125</v>
      </c>
      <c r="AZ38" s="11">
        <v>1228.9583333333335</v>
      </c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>
        <v>3441.0833333333339</v>
      </c>
      <c r="BL38" s="12" t="s">
        <v>104</v>
      </c>
      <c r="BM38" s="11">
        <v>8848.5</v>
      </c>
      <c r="BN38" s="12"/>
      <c r="BO38" s="11"/>
      <c r="BP38" s="11">
        <v>8848.5</v>
      </c>
      <c r="BQ38" s="11"/>
      <c r="BR38" s="11"/>
      <c r="BS38" s="11"/>
      <c r="BT38" s="11">
        <f t="shared" si="5"/>
        <v>71805.577499999999</v>
      </c>
      <c r="BU38" s="11">
        <f>S38*1.25*0.4</f>
        <v>95740.770000000019</v>
      </c>
      <c r="BV38" s="11"/>
      <c r="BW38" s="11"/>
      <c r="BX38" s="11">
        <v>3646.25</v>
      </c>
      <c r="BY38" s="11">
        <f t="shared" si="12"/>
        <v>23935.192500000005</v>
      </c>
      <c r="BZ38" s="11">
        <f t="shared" si="6"/>
        <v>207417.37333333335</v>
      </c>
      <c r="CA38" s="12">
        <f t="shared" si="7"/>
        <v>446769.29833333334</v>
      </c>
      <c r="CB38" s="13">
        <v>12</v>
      </c>
      <c r="CC38" s="12">
        <f t="shared" si="8"/>
        <v>5361231.58</v>
      </c>
      <c r="CD38" s="11">
        <v>239351.32699999999</v>
      </c>
      <c r="CE38" s="11">
        <f t="shared" si="9"/>
        <v>5600582.9069999997</v>
      </c>
    </row>
    <row r="39" spans="1:85" ht="23.25">
      <c r="A39" s="5">
        <v>22</v>
      </c>
      <c r="B39" s="9" t="s">
        <v>105</v>
      </c>
      <c r="C39" s="9" t="s">
        <v>101</v>
      </c>
      <c r="D39" s="9" t="s">
        <v>69</v>
      </c>
      <c r="E39" s="9"/>
      <c r="F39" s="10" t="s">
        <v>83</v>
      </c>
      <c r="G39" s="11">
        <v>4.04</v>
      </c>
      <c r="H39" s="11">
        <v>4.2300000000000004</v>
      </c>
      <c r="I39" s="11">
        <v>1.5</v>
      </c>
      <c r="J39" s="11">
        <f t="shared" si="10"/>
        <v>112287.46500000003</v>
      </c>
      <c r="K39" s="11"/>
      <c r="L39" s="11"/>
      <c r="M39" s="11"/>
      <c r="N39" s="11">
        <v>9</v>
      </c>
      <c r="O39" s="11">
        <v>9</v>
      </c>
      <c r="P39" s="11"/>
      <c r="Q39" s="11">
        <v>9</v>
      </c>
      <c r="R39" s="11">
        <v>9</v>
      </c>
      <c r="S39" s="11">
        <f t="shared" si="0"/>
        <v>0</v>
      </c>
      <c r="T39" s="11"/>
      <c r="U39" s="11"/>
      <c r="V39" s="11">
        <f t="shared" si="1"/>
        <v>56143.732500000013</v>
      </c>
      <c r="W39" s="11">
        <v>56143.732500000006</v>
      </c>
      <c r="X39" s="11"/>
      <c r="Y39" s="11">
        <f t="shared" si="11"/>
        <v>56143.732500000013</v>
      </c>
      <c r="Z39" s="11">
        <v>56143.732500000006</v>
      </c>
      <c r="AA39" s="11">
        <f t="shared" si="2"/>
        <v>112287.46500000003</v>
      </c>
      <c r="AB39" s="11">
        <v>25</v>
      </c>
      <c r="AC39" s="11">
        <f t="shared" si="3"/>
        <v>28071.866250000006</v>
      </c>
      <c r="AD39" s="11">
        <f t="shared" si="4"/>
        <v>140359.33125000005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>
        <v>9</v>
      </c>
      <c r="AO39" s="11">
        <v>9</v>
      </c>
      <c r="AP39" s="11"/>
      <c r="AQ39" s="11"/>
      <c r="AR39" s="11"/>
      <c r="AS39" s="11">
        <v>9</v>
      </c>
      <c r="AT39" s="11">
        <v>9</v>
      </c>
      <c r="AU39" s="11"/>
      <c r="AV39" s="11"/>
      <c r="AW39" s="11"/>
      <c r="AX39" s="11"/>
      <c r="AY39" s="11"/>
      <c r="AZ39" s="11"/>
      <c r="BA39" s="11"/>
      <c r="BB39" s="11"/>
      <c r="BC39" s="11"/>
      <c r="BD39" s="11">
        <v>2212.125</v>
      </c>
      <c r="BE39" s="11">
        <v>2212.125</v>
      </c>
      <c r="BF39" s="11"/>
      <c r="BG39" s="11"/>
      <c r="BH39" s="11"/>
      <c r="BI39" s="11">
        <v>2212.125</v>
      </c>
      <c r="BJ39" s="11">
        <v>2212.125</v>
      </c>
      <c r="BK39" s="11">
        <v>4424.25</v>
      </c>
      <c r="BL39" s="12"/>
      <c r="BM39" s="11"/>
      <c r="BN39" s="12"/>
      <c r="BO39" s="11"/>
      <c r="BP39" s="11"/>
      <c r="BQ39" s="11"/>
      <c r="BR39" s="11"/>
      <c r="BS39" s="11"/>
      <c r="BT39" s="11">
        <f t="shared" si="5"/>
        <v>42107.79937500001</v>
      </c>
      <c r="BU39" s="11"/>
      <c r="BV39" s="11"/>
      <c r="BW39" s="11"/>
      <c r="BX39" s="11">
        <v>3646.25</v>
      </c>
      <c r="BY39" s="11">
        <f t="shared" si="12"/>
        <v>14035.933125000005</v>
      </c>
      <c r="BZ39" s="11">
        <f t="shared" si="6"/>
        <v>64214.232500000013</v>
      </c>
      <c r="CA39" s="12">
        <f t="shared" si="7"/>
        <v>204573.56375000006</v>
      </c>
      <c r="CB39" s="13">
        <v>12</v>
      </c>
      <c r="CC39" s="12">
        <f t="shared" si="8"/>
        <v>2454882.7650000006</v>
      </c>
      <c r="CD39" s="11">
        <v>140359.33100000001</v>
      </c>
      <c r="CE39" s="11">
        <f t="shared" si="9"/>
        <v>2595242.0960000008</v>
      </c>
    </row>
    <row r="40" spans="1:85" ht="23.25">
      <c r="A40" s="5">
        <v>23</v>
      </c>
      <c r="B40" s="9" t="s">
        <v>106</v>
      </c>
      <c r="C40" s="9" t="s">
        <v>107</v>
      </c>
      <c r="D40" s="9" t="s">
        <v>69</v>
      </c>
      <c r="E40" s="9"/>
      <c r="F40" s="10" t="s">
        <v>92</v>
      </c>
      <c r="G40" s="11">
        <v>31.03</v>
      </c>
      <c r="H40" s="11">
        <v>5.41</v>
      </c>
      <c r="I40" s="11">
        <v>1.5</v>
      </c>
      <c r="J40" s="11">
        <f t="shared" si="10"/>
        <v>143611.155</v>
      </c>
      <c r="K40" s="11"/>
      <c r="L40" s="11"/>
      <c r="M40" s="11"/>
      <c r="N40" s="11">
        <v>11</v>
      </c>
      <c r="O40" s="11">
        <v>10</v>
      </c>
      <c r="P40" s="11">
        <v>1</v>
      </c>
      <c r="Q40" s="11">
        <v>4</v>
      </c>
      <c r="R40" s="11">
        <v>4</v>
      </c>
      <c r="S40" s="11">
        <f t="shared" si="0"/>
        <v>0</v>
      </c>
      <c r="T40" s="11"/>
      <c r="U40" s="11"/>
      <c r="V40" s="11">
        <f t="shared" si="1"/>
        <v>87762.372499999998</v>
      </c>
      <c r="W40" s="11">
        <v>79783.975000000006</v>
      </c>
      <c r="X40" s="11">
        <v>7978.3975</v>
      </c>
      <c r="Y40" s="11">
        <f t="shared" si="11"/>
        <v>31913.59</v>
      </c>
      <c r="Z40" s="11">
        <v>31913.59</v>
      </c>
      <c r="AA40" s="11">
        <f t="shared" si="2"/>
        <v>119675.96249999999</v>
      </c>
      <c r="AB40" s="11">
        <v>25</v>
      </c>
      <c r="AC40" s="11">
        <f t="shared" si="3"/>
        <v>29918.990624999999</v>
      </c>
      <c r="AD40" s="11">
        <f t="shared" si="4"/>
        <v>149594.953125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1"/>
      <c r="BN40" s="12"/>
      <c r="BO40" s="11"/>
      <c r="BP40" s="11"/>
      <c r="BQ40" s="11"/>
      <c r="BR40" s="11">
        <v>393.29812800000002</v>
      </c>
      <c r="BS40" s="11"/>
      <c r="BT40" s="11">
        <f t="shared" si="5"/>
        <v>44878.485937500001</v>
      </c>
      <c r="BU40" s="11"/>
      <c r="BV40" s="11"/>
      <c r="BW40" s="11"/>
      <c r="BX40" s="11">
        <v>3646.25</v>
      </c>
      <c r="BY40" s="11">
        <f t="shared" si="12"/>
        <v>14959.495312500001</v>
      </c>
      <c r="BZ40" s="11">
        <f t="shared" si="6"/>
        <v>63877.529378000007</v>
      </c>
      <c r="CA40" s="12">
        <f t="shared" si="7"/>
        <v>213472.48250300001</v>
      </c>
      <c r="CB40" s="13">
        <v>12</v>
      </c>
      <c r="CC40" s="12">
        <f t="shared" si="8"/>
        <v>2561669.7900360003</v>
      </c>
      <c r="CD40" s="11">
        <v>149594.35500000001</v>
      </c>
      <c r="CE40" s="11">
        <f t="shared" si="9"/>
        <v>2711264.1450360003</v>
      </c>
    </row>
    <row r="41" spans="1:85" ht="23.25">
      <c r="A41" s="5">
        <v>24</v>
      </c>
      <c r="B41" s="9" t="s">
        <v>106</v>
      </c>
      <c r="C41" s="9" t="s">
        <v>108</v>
      </c>
      <c r="D41" s="9" t="s">
        <v>69</v>
      </c>
      <c r="E41" s="9"/>
      <c r="F41" s="10" t="s">
        <v>92</v>
      </c>
      <c r="G41" s="11">
        <v>31.03</v>
      </c>
      <c r="H41" s="11">
        <v>5.41</v>
      </c>
      <c r="I41" s="11">
        <v>1.5</v>
      </c>
      <c r="J41" s="11">
        <f t="shared" si="10"/>
        <v>143611.155</v>
      </c>
      <c r="K41" s="11"/>
      <c r="L41" s="11"/>
      <c r="M41" s="11"/>
      <c r="N41" s="11">
        <v>3</v>
      </c>
      <c r="O41" s="11">
        <v>1</v>
      </c>
      <c r="P41" s="11">
        <v>2</v>
      </c>
      <c r="Q41" s="11"/>
      <c r="R41" s="11"/>
      <c r="S41" s="11">
        <f t="shared" si="0"/>
        <v>0</v>
      </c>
      <c r="T41" s="11"/>
      <c r="U41" s="11"/>
      <c r="V41" s="11">
        <f t="shared" si="1"/>
        <v>23935.192500000001</v>
      </c>
      <c r="W41" s="11">
        <v>7978.3975</v>
      </c>
      <c r="X41" s="11">
        <v>15956.795</v>
      </c>
      <c r="Y41" s="11">
        <f t="shared" si="11"/>
        <v>0</v>
      </c>
      <c r="Z41" s="11"/>
      <c r="AA41" s="11">
        <f t="shared" si="2"/>
        <v>23935.192500000001</v>
      </c>
      <c r="AB41" s="11">
        <v>25</v>
      </c>
      <c r="AC41" s="11">
        <f t="shared" si="3"/>
        <v>5983.7981250000003</v>
      </c>
      <c r="AD41" s="11">
        <f t="shared" si="4"/>
        <v>29918.990625000002</v>
      </c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2"/>
      <c r="BM41" s="11"/>
      <c r="BN41" s="12"/>
      <c r="BO41" s="11"/>
      <c r="BP41" s="11"/>
      <c r="BQ41" s="11"/>
      <c r="BR41" s="11">
        <v>786.52546800000005</v>
      </c>
      <c r="BS41" s="11"/>
      <c r="BT41" s="11">
        <f t="shared" si="5"/>
        <v>8975.6971874999999</v>
      </c>
      <c r="BU41" s="11"/>
      <c r="BV41" s="11"/>
      <c r="BW41" s="11"/>
      <c r="BX41" s="11">
        <v>3646.25</v>
      </c>
      <c r="BY41" s="11">
        <f t="shared" si="12"/>
        <v>2991.8990625000006</v>
      </c>
      <c r="BZ41" s="11">
        <f t="shared" si="6"/>
        <v>16400.371718000002</v>
      </c>
      <c r="CA41" s="12">
        <f t="shared" si="7"/>
        <v>46319.362343000001</v>
      </c>
      <c r="CB41" s="13">
        <v>12</v>
      </c>
      <c r="CC41" s="12">
        <f t="shared" si="8"/>
        <v>555832.34811599995</v>
      </c>
      <c r="CD41" s="11">
        <v>29919.589</v>
      </c>
      <c r="CE41" s="11">
        <f t="shared" si="9"/>
        <v>585751.93711599999</v>
      </c>
    </row>
    <row r="42" spans="1:85" ht="23.25">
      <c r="A42" s="5">
        <v>25</v>
      </c>
      <c r="B42" s="9" t="s">
        <v>109</v>
      </c>
      <c r="C42" s="9" t="s">
        <v>75</v>
      </c>
      <c r="D42" s="9" t="s">
        <v>69</v>
      </c>
      <c r="E42" s="9"/>
      <c r="F42" s="10" t="s">
        <v>70</v>
      </c>
      <c r="G42" s="11">
        <v>12.04</v>
      </c>
      <c r="H42" s="11">
        <v>4.8099999999999996</v>
      </c>
      <c r="I42" s="11">
        <v>1.5</v>
      </c>
      <c r="J42" s="11">
        <f t="shared" si="10"/>
        <v>127683.85499999998</v>
      </c>
      <c r="K42" s="11"/>
      <c r="L42" s="11"/>
      <c r="M42" s="11"/>
      <c r="N42" s="11">
        <v>12</v>
      </c>
      <c r="O42" s="11">
        <v>12</v>
      </c>
      <c r="P42" s="11"/>
      <c r="Q42" s="11">
        <v>6</v>
      </c>
      <c r="R42" s="11">
        <v>6</v>
      </c>
      <c r="S42" s="11">
        <f t="shared" si="0"/>
        <v>0</v>
      </c>
      <c r="T42" s="11"/>
      <c r="U42" s="11"/>
      <c r="V42" s="11">
        <f t="shared" si="1"/>
        <v>85122.569999999978</v>
      </c>
      <c r="W42" s="11">
        <v>85122.57</v>
      </c>
      <c r="X42" s="11"/>
      <c r="Y42" s="11">
        <f t="shared" si="11"/>
        <v>42561.284999999989</v>
      </c>
      <c r="Z42" s="11">
        <v>42561.285000000003</v>
      </c>
      <c r="AA42" s="11">
        <f t="shared" si="2"/>
        <v>127683.85499999997</v>
      </c>
      <c r="AB42" s="11">
        <v>25</v>
      </c>
      <c r="AC42" s="11">
        <f t="shared" si="3"/>
        <v>31920.963749999992</v>
      </c>
      <c r="AD42" s="11">
        <f t="shared" si="4"/>
        <v>159604.81874999995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>
        <v>10</v>
      </c>
      <c r="AO42" s="11">
        <v>10</v>
      </c>
      <c r="AP42" s="11"/>
      <c r="AQ42" s="11"/>
      <c r="AR42" s="11"/>
      <c r="AS42" s="11">
        <v>3</v>
      </c>
      <c r="AT42" s="11">
        <v>3</v>
      </c>
      <c r="AU42" s="11"/>
      <c r="AV42" s="11"/>
      <c r="AW42" s="11"/>
      <c r="AX42" s="11"/>
      <c r="AY42" s="11"/>
      <c r="AZ42" s="11"/>
      <c r="BA42" s="11"/>
      <c r="BB42" s="11"/>
      <c r="BC42" s="11"/>
      <c r="BD42" s="11">
        <v>2457.916666666667</v>
      </c>
      <c r="BE42" s="11">
        <v>2457.916666666667</v>
      </c>
      <c r="BF42" s="11"/>
      <c r="BG42" s="11"/>
      <c r="BH42" s="11"/>
      <c r="BI42" s="11">
        <v>737.37499999999989</v>
      </c>
      <c r="BJ42" s="11">
        <v>737.37499999999989</v>
      </c>
      <c r="BK42" s="11">
        <v>3195.291666666667</v>
      </c>
      <c r="BL42" s="12"/>
      <c r="BM42" s="11"/>
      <c r="BN42" s="12">
        <v>5</v>
      </c>
      <c r="BO42" s="11">
        <v>5309.1</v>
      </c>
      <c r="BP42" s="11">
        <v>5309.1</v>
      </c>
      <c r="BQ42" s="11"/>
      <c r="BR42" s="11"/>
      <c r="BS42" s="11"/>
      <c r="BT42" s="11">
        <f t="shared" si="5"/>
        <v>47881.445624999986</v>
      </c>
      <c r="BU42" s="11"/>
      <c r="BV42" s="11"/>
      <c r="BW42" s="11"/>
      <c r="BX42" s="11">
        <v>3646.25</v>
      </c>
      <c r="BY42" s="11">
        <f t="shared" si="12"/>
        <v>15960.481874999996</v>
      </c>
      <c r="BZ42" s="11">
        <f t="shared" si="6"/>
        <v>75992.569166666653</v>
      </c>
      <c r="CA42" s="12">
        <f t="shared" si="7"/>
        <v>235597.3879166666</v>
      </c>
      <c r="CB42" s="13">
        <v>12</v>
      </c>
      <c r="CC42" s="12">
        <f t="shared" si="8"/>
        <v>2827168.6549999993</v>
      </c>
      <c r="CD42" s="11">
        <v>159604.81899999999</v>
      </c>
      <c r="CE42" s="11">
        <f t="shared" si="9"/>
        <v>2986773.4739999995</v>
      </c>
    </row>
    <row r="43" spans="1:85" ht="23.25">
      <c r="A43" s="5">
        <v>26</v>
      </c>
      <c r="B43" s="9" t="s">
        <v>110</v>
      </c>
      <c r="C43" s="9" t="s">
        <v>108</v>
      </c>
      <c r="D43" s="9" t="s">
        <v>69</v>
      </c>
      <c r="E43" s="9"/>
      <c r="F43" s="10" t="s">
        <v>70</v>
      </c>
      <c r="G43" s="11">
        <v>11.11</v>
      </c>
      <c r="H43" s="11">
        <v>4.8099999999999996</v>
      </c>
      <c r="I43" s="11">
        <v>1.5</v>
      </c>
      <c r="J43" s="11">
        <f t="shared" si="10"/>
        <v>127683.85499999998</v>
      </c>
      <c r="K43" s="11"/>
      <c r="L43" s="11"/>
      <c r="M43" s="11"/>
      <c r="N43" s="11">
        <v>16</v>
      </c>
      <c r="O43" s="11">
        <v>16</v>
      </c>
      <c r="P43" s="11"/>
      <c r="Q43" s="11">
        <v>8</v>
      </c>
      <c r="R43" s="11">
        <v>8</v>
      </c>
      <c r="S43" s="11">
        <f t="shared" si="0"/>
        <v>0</v>
      </c>
      <c r="T43" s="11"/>
      <c r="U43" s="11"/>
      <c r="V43" s="11">
        <f t="shared" si="1"/>
        <v>113496.75999999998</v>
      </c>
      <c r="W43" s="11">
        <v>113496.76</v>
      </c>
      <c r="X43" s="11"/>
      <c r="Y43" s="11">
        <f t="shared" si="11"/>
        <v>56748.37999999999</v>
      </c>
      <c r="Z43" s="11">
        <v>56748.38</v>
      </c>
      <c r="AA43" s="11">
        <f t="shared" si="2"/>
        <v>170245.13999999996</v>
      </c>
      <c r="AB43" s="11">
        <v>25</v>
      </c>
      <c r="AC43" s="11">
        <f t="shared" si="3"/>
        <v>42561.284999999989</v>
      </c>
      <c r="AD43" s="11">
        <f t="shared" si="4"/>
        <v>212806.42499999993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1"/>
      <c r="BN43" s="12">
        <v>11</v>
      </c>
      <c r="BO43" s="11">
        <v>5309.1</v>
      </c>
      <c r="BP43" s="11">
        <v>5309.1</v>
      </c>
      <c r="BQ43" s="11"/>
      <c r="BR43" s="11"/>
      <c r="BS43" s="11"/>
      <c r="BT43" s="11">
        <f t="shared" si="5"/>
        <v>63841.927499999976</v>
      </c>
      <c r="BU43" s="11"/>
      <c r="BV43" s="11"/>
      <c r="BW43" s="11"/>
      <c r="BX43" s="11">
        <v>3646.25</v>
      </c>
      <c r="BY43" s="11">
        <f t="shared" si="12"/>
        <v>21280.642499999994</v>
      </c>
      <c r="BZ43" s="11">
        <f t="shared" si="6"/>
        <v>94077.919999999984</v>
      </c>
      <c r="CA43" s="12">
        <f t="shared" si="7"/>
        <v>306884.34499999991</v>
      </c>
      <c r="CB43" s="13">
        <v>12</v>
      </c>
      <c r="CC43" s="12">
        <f t="shared" si="8"/>
        <v>3682612.1399999987</v>
      </c>
      <c r="CD43" s="11">
        <v>212805.89300000001</v>
      </c>
      <c r="CE43" s="11">
        <f t="shared" si="9"/>
        <v>3895418.0329999989</v>
      </c>
    </row>
    <row r="44" spans="1:85">
      <c r="A44" s="15"/>
      <c r="B44" s="16" t="s">
        <v>111</v>
      </c>
      <c r="C44" s="16"/>
      <c r="D44" s="16"/>
      <c r="E44" s="15"/>
      <c r="F44" s="17"/>
      <c r="G44" s="17"/>
      <c r="H44" s="17"/>
      <c r="I44" s="17"/>
      <c r="J44" s="17">
        <f t="shared" ref="J44:AA44" si="13">SUM(J18:J43)</f>
        <v>3103965.3149999995</v>
      </c>
      <c r="K44" s="17">
        <f t="shared" si="13"/>
        <v>107</v>
      </c>
      <c r="L44" s="17">
        <f t="shared" si="13"/>
        <v>78</v>
      </c>
      <c r="M44" s="17">
        <f t="shared" si="13"/>
        <v>29</v>
      </c>
      <c r="N44" s="17">
        <f t="shared" si="13"/>
        <v>191</v>
      </c>
      <c r="O44" s="17">
        <f t="shared" si="13"/>
        <v>177</v>
      </c>
      <c r="P44" s="17">
        <f t="shared" si="13"/>
        <v>14</v>
      </c>
      <c r="Q44" s="17">
        <f t="shared" si="13"/>
        <v>76</v>
      </c>
      <c r="R44" s="17">
        <f t="shared" si="13"/>
        <v>76</v>
      </c>
      <c r="S44" s="17">
        <f t="shared" si="13"/>
        <v>796571.46500000008</v>
      </c>
      <c r="T44" s="17">
        <f t="shared" si="13"/>
        <v>579532.50750000007</v>
      </c>
      <c r="U44" s="17">
        <f t="shared" si="13"/>
        <v>217038.95750000002</v>
      </c>
      <c r="V44" s="17">
        <f t="shared" si="13"/>
        <v>1245972.0325</v>
      </c>
      <c r="W44" s="17">
        <f t="shared" si="13"/>
        <v>1157826.2250000001</v>
      </c>
      <c r="X44" s="17">
        <f t="shared" si="13"/>
        <v>88145.807499999995</v>
      </c>
      <c r="Y44" s="17">
        <f t="shared" si="13"/>
        <v>511458.0475000001</v>
      </c>
      <c r="Z44" s="17">
        <f t="shared" si="13"/>
        <v>511458.0475000001</v>
      </c>
      <c r="AA44" s="17">
        <f t="shared" si="13"/>
        <v>2554001.5449999995</v>
      </c>
      <c r="AB44" s="17"/>
      <c r="AC44" s="17">
        <f t="shared" ref="AC44:BK44" si="14">SUM(AC18:AC43)</f>
        <v>638500.38624999986</v>
      </c>
      <c r="AD44" s="17">
        <f t="shared" si="14"/>
        <v>3192501.9312500004</v>
      </c>
      <c r="AE44" s="17">
        <f t="shared" si="14"/>
        <v>22</v>
      </c>
      <c r="AF44" s="17">
        <f t="shared" si="14"/>
        <v>18</v>
      </c>
      <c r="AG44" s="17">
        <f t="shared" si="14"/>
        <v>4</v>
      </c>
      <c r="AH44" s="17">
        <f t="shared" si="14"/>
        <v>30</v>
      </c>
      <c r="AI44" s="17">
        <f t="shared" si="14"/>
        <v>21</v>
      </c>
      <c r="AJ44" s="17">
        <f t="shared" si="14"/>
        <v>9</v>
      </c>
      <c r="AK44" s="17">
        <f t="shared" si="14"/>
        <v>40</v>
      </c>
      <c r="AL44" s="17">
        <f t="shared" si="14"/>
        <v>37</v>
      </c>
      <c r="AM44" s="17">
        <f t="shared" si="14"/>
        <v>3</v>
      </c>
      <c r="AN44" s="17">
        <f t="shared" si="14"/>
        <v>63</v>
      </c>
      <c r="AO44" s="17">
        <f t="shared" si="14"/>
        <v>57</v>
      </c>
      <c r="AP44" s="17">
        <f t="shared" si="14"/>
        <v>6</v>
      </c>
      <c r="AQ44" s="17">
        <f t="shared" si="14"/>
        <v>18</v>
      </c>
      <c r="AR44" s="17">
        <f t="shared" si="14"/>
        <v>18</v>
      </c>
      <c r="AS44" s="17">
        <f t="shared" si="14"/>
        <v>21</v>
      </c>
      <c r="AT44" s="17">
        <f t="shared" si="14"/>
        <v>21</v>
      </c>
      <c r="AU44" s="17">
        <f t="shared" si="14"/>
        <v>4325.9333333333334</v>
      </c>
      <c r="AV44" s="17">
        <f t="shared" si="14"/>
        <v>3539.3999999999996</v>
      </c>
      <c r="AW44" s="17">
        <f t="shared" si="14"/>
        <v>786.53333333333342</v>
      </c>
      <c r="AX44" s="17">
        <f t="shared" si="14"/>
        <v>7373.75</v>
      </c>
      <c r="AY44" s="17">
        <f t="shared" si="14"/>
        <v>5161.625</v>
      </c>
      <c r="AZ44" s="17">
        <f t="shared" si="14"/>
        <v>2212.125</v>
      </c>
      <c r="BA44" s="17">
        <f t="shared" si="14"/>
        <v>7865.333333333333</v>
      </c>
      <c r="BB44" s="17">
        <f t="shared" si="14"/>
        <v>7275.4333333333325</v>
      </c>
      <c r="BC44" s="17">
        <f t="shared" si="14"/>
        <v>589.90000000000009</v>
      </c>
      <c r="BD44" s="17">
        <f t="shared" si="14"/>
        <v>15484.875</v>
      </c>
      <c r="BE44" s="17">
        <f t="shared" si="14"/>
        <v>14010.125</v>
      </c>
      <c r="BF44" s="17">
        <f t="shared" si="14"/>
        <v>1474.7499999999998</v>
      </c>
      <c r="BG44" s="17">
        <f t="shared" si="14"/>
        <v>3539.4</v>
      </c>
      <c r="BH44" s="17">
        <f t="shared" si="14"/>
        <v>3539.4</v>
      </c>
      <c r="BI44" s="17">
        <f t="shared" si="14"/>
        <v>5161.625</v>
      </c>
      <c r="BJ44" s="17">
        <f t="shared" si="14"/>
        <v>5161.625</v>
      </c>
      <c r="BK44" s="17">
        <f t="shared" si="14"/>
        <v>43750.916666666657</v>
      </c>
      <c r="BL44" s="18"/>
      <c r="BM44" s="17">
        <f>SUM(BM18:BM43)</f>
        <v>17697</v>
      </c>
      <c r="BN44" s="18"/>
      <c r="BO44" s="17">
        <f t="shared" ref="BO44:CA44" si="15">SUM(BO18:BO43)</f>
        <v>31854.6</v>
      </c>
      <c r="BP44" s="17">
        <f t="shared" si="15"/>
        <v>49551.6</v>
      </c>
      <c r="BQ44" s="17">
        <f t="shared" si="15"/>
        <v>1573.1217240000001</v>
      </c>
      <c r="BR44" s="17">
        <f t="shared" si="15"/>
        <v>2752.8745319999998</v>
      </c>
      <c r="BS44" s="17">
        <f t="shared" si="15"/>
        <v>17697</v>
      </c>
      <c r="BT44" s="17">
        <f t="shared" si="15"/>
        <v>957750.57937499997</v>
      </c>
      <c r="BU44" s="17">
        <f t="shared" si="15"/>
        <v>227384.08939807501</v>
      </c>
      <c r="BV44" s="17">
        <f t="shared" si="15"/>
        <v>103225.86176312814</v>
      </c>
      <c r="BW44" s="17">
        <f t="shared" si="15"/>
        <v>0</v>
      </c>
      <c r="BX44" s="17">
        <f t="shared" si="15"/>
        <v>61986.25</v>
      </c>
      <c r="BY44" s="17">
        <f t="shared" si="15"/>
        <v>319250.03462624375</v>
      </c>
      <c r="BZ44" s="17">
        <f t="shared" si="15"/>
        <v>1784922.3280851133</v>
      </c>
      <c r="CA44" s="18">
        <f t="shared" si="15"/>
        <v>4977424.2593351137</v>
      </c>
      <c r="CB44" s="19"/>
      <c r="CC44" s="18">
        <f>SUM(CC18:CC43)</f>
        <v>59729091.112021372</v>
      </c>
      <c r="CD44" s="17">
        <f>SUM(CD18:CD43)</f>
        <v>3185619.9940000009</v>
      </c>
      <c r="CE44" s="17">
        <f>SUM(CE18:CE43)</f>
        <v>62914711.10602136</v>
      </c>
    </row>
    <row r="45" spans="1:85">
      <c r="CG45">
        <v>1</v>
      </c>
    </row>
    <row r="46" spans="1:85" hidden="1">
      <c r="B46" s="20"/>
      <c r="C46" s="20"/>
      <c r="D46" s="20"/>
    </row>
    <row r="47" spans="1:85">
      <c r="A47" s="35" t="s">
        <v>199</v>
      </c>
      <c r="B47" s="35"/>
      <c r="C47" s="35"/>
      <c r="D47" s="35" t="s">
        <v>193</v>
      </c>
      <c r="F47" s="35"/>
      <c r="CC47" s="21"/>
    </row>
    <row r="48" spans="1:85">
      <c r="A48" s="35" t="s">
        <v>194</v>
      </c>
      <c r="B48"/>
      <c r="C48" s="35"/>
      <c r="D48" s="35"/>
    </row>
  </sheetData>
  <mergeCells count="125">
    <mergeCell ref="BU3:BY3"/>
    <mergeCell ref="BU4:BY4"/>
    <mergeCell ref="BU5:BY5"/>
    <mergeCell ref="BU6:BY6"/>
    <mergeCell ref="BU7:BY7"/>
    <mergeCell ref="BU8:BY8"/>
    <mergeCell ref="BU9:BY9"/>
    <mergeCell ref="S4:AK4"/>
    <mergeCell ref="S5:AK5"/>
    <mergeCell ref="U3:AC3"/>
    <mergeCell ref="BU10:BY10"/>
    <mergeCell ref="A11:A17"/>
    <mergeCell ref="B11:B17"/>
    <mergeCell ref="C11:C17"/>
    <mergeCell ref="D11:D17"/>
    <mergeCell ref="E11:E17"/>
    <mergeCell ref="F11:F17"/>
    <mergeCell ref="G11:G17"/>
    <mergeCell ref="H11:H17"/>
    <mergeCell ref="I11:I17"/>
    <mergeCell ref="J11:J17"/>
    <mergeCell ref="K11:R11"/>
    <mergeCell ref="S11:Z11"/>
    <mergeCell ref="K16:K17"/>
    <mergeCell ref="L16:M16"/>
    <mergeCell ref="N16:N17"/>
    <mergeCell ref="O16:P16"/>
    <mergeCell ref="AH14:AJ14"/>
    <mergeCell ref="AK14:AM14"/>
    <mergeCell ref="AN14:AP14"/>
    <mergeCell ref="AQ14:AR14"/>
    <mergeCell ref="AS14:AT14"/>
    <mergeCell ref="AU14:AW14"/>
    <mergeCell ref="AX14:AZ14"/>
    <mergeCell ref="BD14:BF14"/>
    <mergeCell ref="BG14:BH14"/>
    <mergeCell ref="CE11:CE17"/>
    <mergeCell ref="K12:M15"/>
    <mergeCell ref="N12:P15"/>
    <mergeCell ref="Q12:R15"/>
    <mergeCell ref="S12:U15"/>
    <mergeCell ref="V12:X15"/>
    <mergeCell ref="Y12:Z15"/>
    <mergeCell ref="AE12:AJ13"/>
    <mergeCell ref="AK12:AP13"/>
    <mergeCell ref="BX11:BX13"/>
    <mergeCell ref="BY11:BY13"/>
    <mergeCell ref="BZ11:BZ17"/>
    <mergeCell ref="CA11:CA17"/>
    <mergeCell ref="CB11:CB17"/>
    <mergeCell ref="CC11:CC17"/>
    <mergeCell ref="BR11:BR13"/>
    <mergeCell ref="BS11:BS13"/>
    <mergeCell ref="BT11:BT13"/>
    <mergeCell ref="BU11:BU13"/>
    <mergeCell ref="BV11:BV13"/>
    <mergeCell ref="BW11:BW13"/>
    <mergeCell ref="BD15:BF15"/>
    <mergeCell ref="BG15:BH15"/>
    <mergeCell ref="BA14:BC14"/>
    <mergeCell ref="CD11:CD17"/>
    <mergeCell ref="AE11:BK11"/>
    <mergeCell ref="BL11:BP13"/>
    <mergeCell ref="BQ11:BQ13"/>
    <mergeCell ref="AQ12:AT13"/>
    <mergeCell ref="AU12:AZ13"/>
    <mergeCell ref="BA12:BF13"/>
    <mergeCell ref="BG12:BJ13"/>
    <mergeCell ref="BX14:BX17"/>
    <mergeCell ref="BY14:BY17"/>
    <mergeCell ref="AE15:AG15"/>
    <mergeCell ref="AH15:AJ15"/>
    <mergeCell ref="AK15:AM15"/>
    <mergeCell ref="AN15:AP15"/>
    <mergeCell ref="AQ15:AR15"/>
    <mergeCell ref="BO14:BO17"/>
    <mergeCell ref="BP14:BP17"/>
    <mergeCell ref="BQ14:BQ17"/>
    <mergeCell ref="BR14:BR17"/>
    <mergeCell ref="BS14:BS17"/>
    <mergeCell ref="BT14:BT17"/>
    <mergeCell ref="BU14:BU17"/>
    <mergeCell ref="BV14:BV17"/>
    <mergeCell ref="BW14:BW17"/>
    <mergeCell ref="AE16:AE17"/>
    <mergeCell ref="AF16:AG16"/>
    <mergeCell ref="AH16:AH17"/>
    <mergeCell ref="AI16:AJ16"/>
    <mergeCell ref="AK16:AK17"/>
    <mergeCell ref="AL16:AM16"/>
    <mergeCell ref="BB16:BC16"/>
    <mergeCell ref="BD16:BD17"/>
    <mergeCell ref="BE16:BF16"/>
    <mergeCell ref="BI14:BJ14"/>
    <mergeCell ref="BL14:BL17"/>
    <mergeCell ref="BM14:BM17"/>
    <mergeCell ref="BN14:BN17"/>
    <mergeCell ref="BI15:BJ15"/>
    <mergeCell ref="BG16:BG17"/>
    <mergeCell ref="BI16:BI17"/>
    <mergeCell ref="BK12:BK17"/>
    <mergeCell ref="AE14:AG14"/>
    <mergeCell ref="AS15:AT15"/>
    <mergeCell ref="AU15:AW15"/>
    <mergeCell ref="AX15:AZ15"/>
    <mergeCell ref="BA16:BA17"/>
    <mergeCell ref="B3:D3"/>
    <mergeCell ref="BA15:BC15"/>
    <mergeCell ref="Q16:Q17"/>
    <mergeCell ref="S16:S17"/>
    <mergeCell ref="T16:U16"/>
    <mergeCell ref="V16:V17"/>
    <mergeCell ref="W16:X16"/>
    <mergeCell ref="Y16:Y17"/>
    <mergeCell ref="AX16:AX17"/>
    <mergeCell ref="AY16:AZ16"/>
    <mergeCell ref="AN16:AN17"/>
    <mergeCell ref="AO16:AP16"/>
    <mergeCell ref="AQ16:AQ17"/>
    <mergeCell ref="AS16:AS17"/>
    <mergeCell ref="AU16:AU17"/>
    <mergeCell ref="AV16:AW16"/>
    <mergeCell ref="AA11:AA17"/>
    <mergeCell ref="AB11:AC16"/>
    <mergeCell ref="AD11:AD17"/>
  </mergeCells>
  <pageMargins left="0.31496062992125984" right="0.31496062992125984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9"/>
  <sheetViews>
    <sheetView topLeftCell="B34" workbookViewId="0">
      <selection activeCell="C28" sqref="C28"/>
    </sheetView>
  </sheetViews>
  <sheetFormatPr defaultColWidth="9.140625" defaultRowHeight="11.25"/>
  <cols>
    <col min="1" max="1" width="3.28515625" style="22" customWidth="1"/>
    <col min="2" max="2" width="29.85546875" style="22" customWidth="1"/>
    <col min="3" max="3" width="15.42578125" style="22" customWidth="1"/>
    <col min="4" max="5" width="6.85546875" style="22" customWidth="1"/>
    <col min="6" max="6" width="10.140625" style="22" customWidth="1"/>
    <col min="7" max="7" width="6.28515625" style="22" customWidth="1"/>
    <col min="8" max="8" width="10.140625" style="22" customWidth="1"/>
    <col min="9" max="9" width="8.140625" style="22" customWidth="1"/>
    <col min="10" max="10" width="9.85546875" style="22" customWidth="1"/>
    <col min="11" max="11" width="10.5703125" style="22" customWidth="1"/>
    <col min="12" max="12" width="10.28515625" style="22" customWidth="1"/>
    <col min="13" max="13" width="11.7109375" style="22" customWidth="1"/>
    <col min="14" max="14" width="9.140625" style="22" customWidth="1"/>
    <col min="15" max="15" width="10.28515625" style="22" customWidth="1"/>
    <col min="16" max="16" width="11.7109375" style="22" customWidth="1"/>
    <col min="17" max="17" width="10.140625" style="22" customWidth="1"/>
    <col min="18" max="18" width="11.7109375" style="22" customWidth="1"/>
    <col min="19" max="20" width="9.85546875" style="22" customWidth="1"/>
    <col min="21" max="21" width="7.28515625" style="22" customWidth="1"/>
    <col min="22" max="22" width="6.7109375" style="22" customWidth="1"/>
    <col min="23" max="23" width="9.28515625" style="22" customWidth="1"/>
    <col min="24" max="24" width="11.5703125" style="22" customWidth="1"/>
    <col min="25" max="25" width="12.7109375" style="22" customWidth="1"/>
    <col min="26" max="16384" width="9.140625" style="22"/>
  </cols>
  <sheetData>
    <row r="1" spans="1:25" ht="14.25">
      <c r="B1" s="33" t="s">
        <v>195</v>
      </c>
      <c r="C1" s="33"/>
      <c r="D1" s="33"/>
      <c r="E1" s="33"/>
      <c r="F1" s="33"/>
      <c r="G1" s="33"/>
      <c r="H1" s="33"/>
      <c r="I1" s="33"/>
      <c r="J1" s="33"/>
    </row>
    <row r="2" spans="1:25" ht="24.75" customHeight="1">
      <c r="B2" s="33"/>
      <c r="C2" s="65" t="s">
        <v>200</v>
      </c>
      <c r="D2" s="63"/>
      <c r="E2" s="63"/>
      <c r="F2" s="63"/>
      <c r="G2" s="63"/>
      <c r="H2" s="63"/>
      <c r="I2" s="63"/>
      <c r="J2" s="63"/>
    </row>
    <row r="3" spans="1:25" ht="24.75" customHeight="1">
      <c r="B3" s="33"/>
      <c r="C3" s="34"/>
      <c r="D3" s="31"/>
      <c r="E3" s="31"/>
      <c r="F3" s="31"/>
      <c r="G3" s="31"/>
      <c r="H3" s="31"/>
      <c r="I3" s="31"/>
      <c r="J3" s="31"/>
    </row>
    <row r="4" spans="1:25" ht="15.75" customHeight="1"/>
    <row r="5" spans="1:25" ht="16.5" customHeight="1">
      <c r="A5" s="68" t="s">
        <v>112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25" ht="17.25" customHeight="1">
      <c r="A6" s="62" t="s">
        <v>197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31"/>
      <c r="M6" s="31"/>
      <c r="N6" s="31"/>
      <c r="O6" s="31"/>
      <c r="P6" s="31"/>
      <c r="Q6" s="31"/>
      <c r="R6" s="31"/>
      <c r="S6" s="31"/>
    </row>
    <row r="7" spans="1:25" ht="17.25" customHeight="1">
      <c r="A7" s="28"/>
      <c r="B7" s="68" t="s">
        <v>201</v>
      </c>
      <c r="C7" s="69"/>
      <c r="D7" s="69"/>
      <c r="E7" s="69"/>
      <c r="F7" s="69"/>
      <c r="G7" s="69"/>
      <c r="H7" s="69"/>
      <c r="I7" s="69"/>
      <c r="J7" s="69"/>
      <c r="K7" s="69"/>
      <c r="L7" s="49"/>
      <c r="M7" s="49"/>
      <c r="N7" s="49"/>
      <c r="O7" s="49"/>
      <c r="P7" s="49"/>
      <c r="Q7" s="49"/>
      <c r="R7" s="49"/>
      <c r="S7" s="49"/>
      <c r="T7" s="49"/>
    </row>
    <row r="8" spans="1:25" ht="15" customHeight="1">
      <c r="Y8" s="22" t="s">
        <v>113</v>
      </c>
    </row>
    <row r="9" spans="1:25">
      <c r="A9" s="67" t="s">
        <v>114</v>
      </c>
      <c r="B9" s="67" t="s">
        <v>115</v>
      </c>
      <c r="C9" s="67" t="s">
        <v>19</v>
      </c>
      <c r="D9" s="67" t="s">
        <v>116</v>
      </c>
      <c r="E9" s="67" t="s">
        <v>22</v>
      </c>
      <c r="F9" s="67" t="s">
        <v>117</v>
      </c>
      <c r="G9" s="67" t="s">
        <v>23</v>
      </c>
      <c r="H9" s="67" t="s">
        <v>118</v>
      </c>
      <c r="I9" s="67" t="s">
        <v>119</v>
      </c>
      <c r="J9" s="67" t="s">
        <v>120</v>
      </c>
      <c r="K9" s="67" t="s">
        <v>121</v>
      </c>
      <c r="L9" s="67" t="s">
        <v>122</v>
      </c>
      <c r="M9" s="67"/>
      <c r="N9" s="67"/>
      <c r="O9" s="67"/>
      <c r="P9" s="67"/>
      <c r="Q9" s="67"/>
      <c r="R9" s="67"/>
      <c r="S9" s="67"/>
      <c r="T9" s="67" t="s">
        <v>42</v>
      </c>
      <c r="U9" s="67" t="s">
        <v>123</v>
      </c>
      <c r="V9" s="67" t="s">
        <v>44</v>
      </c>
      <c r="W9" s="67" t="s">
        <v>124</v>
      </c>
      <c r="X9" s="67" t="s">
        <v>46</v>
      </c>
      <c r="Y9" s="67" t="s">
        <v>125</v>
      </c>
    </row>
    <row r="10" spans="1:25" ht="98.2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1" t="s">
        <v>126</v>
      </c>
      <c r="M10" s="1" t="s">
        <v>127</v>
      </c>
      <c r="N10" s="1" t="s">
        <v>128</v>
      </c>
      <c r="O10" s="1" t="s">
        <v>129</v>
      </c>
      <c r="P10" s="1" t="s">
        <v>40</v>
      </c>
      <c r="Q10" s="1" t="s">
        <v>130</v>
      </c>
      <c r="R10" s="1" t="s">
        <v>131</v>
      </c>
      <c r="S10" s="1" t="s">
        <v>41</v>
      </c>
      <c r="T10" s="67"/>
      <c r="U10" s="67"/>
      <c r="V10" s="67"/>
      <c r="W10" s="67"/>
      <c r="X10" s="67"/>
      <c r="Y10" s="67"/>
    </row>
    <row r="11" spans="1:25">
      <c r="A11" s="23"/>
      <c r="B11" s="70" t="s">
        <v>132</v>
      </c>
      <c r="C11" s="70"/>
      <c r="D11" s="24">
        <v>3</v>
      </c>
      <c r="E11" s="24"/>
      <c r="F11" s="24"/>
      <c r="G11" s="24"/>
      <c r="H11" s="24">
        <v>439328.02500000002</v>
      </c>
      <c r="I11" s="24"/>
      <c r="J11" s="24">
        <v>109832.00599999999</v>
      </c>
      <c r="K11" s="24">
        <v>549160.03099999996</v>
      </c>
      <c r="L11" s="24"/>
      <c r="M11" s="24"/>
      <c r="N11" s="24"/>
      <c r="O11" s="24"/>
      <c r="P11" s="24">
        <v>10938.75</v>
      </c>
      <c r="Q11" s="24"/>
      <c r="R11" s="24"/>
      <c r="S11" s="24">
        <v>54916.002999999997</v>
      </c>
      <c r="T11" s="24">
        <v>65854.752999999997</v>
      </c>
      <c r="U11" s="25">
        <v>615016</v>
      </c>
      <c r="V11" s="26"/>
      <c r="W11" s="25">
        <v>7380192</v>
      </c>
      <c r="X11" s="24">
        <v>549160.03099999996</v>
      </c>
      <c r="Y11" s="24">
        <v>7929352</v>
      </c>
    </row>
    <row r="12" spans="1:25" s="40" customFormat="1" ht="22.5">
      <c r="A12" s="36">
        <v>1</v>
      </c>
      <c r="B12" s="37" t="s">
        <v>133</v>
      </c>
      <c r="C12" s="37" t="s">
        <v>69</v>
      </c>
      <c r="D12" s="37">
        <v>1</v>
      </c>
      <c r="E12" s="37" t="s">
        <v>134</v>
      </c>
      <c r="F12" s="37" t="s">
        <v>135</v>
      </c>
      <c r="G12" s="37">
        <v>5.91</v>
      </c>
      <c r="H12" s="37">
        <v>156883.905</v>
      </c>
      <c r="I12" s="37">
        <v>1.5</v>
      </c>
      <c r="J12" s="37">
        <v>39220.976000000002</v>
      </c>
      <c r="K12" s="37">
        <v>196104.88099999999</v>
      </c>
      <c r="L12" s="37"/>
      <c r="M12" s="37"/>
      <c r="N12" s="37"/>
      <c r="O12" s="37"/>
      <c r="P12" s="37">
        <v>3646.25</v>
      </c>
      <c r="Q12" s="37"/>
      <c r="R12" s="37"/>
      <c r="S12" s="37">
        <v>19610.488000000001</v>
      </c>
      <c r="T12" s="37">
        <v>23256.738000000001</v>
      </c>
      <c r="U12" s="38">
        <v>219362</v>
      </c>
      <c r="V12" s="39">
        <v>12</v>
      </c>
      <c r="W12" s="38">
        <v>2632344</v>
      </c>
      <c r="X12" s="37">
        <v>196104.88099999999</v>
      </c>
      <c r="Y12" s="37">
        <v>2828449</v>
      </c>
    </row>
    <row r="13" spans="1:25" s="40" customFormat="1" ht="22.5">
      <c r="A13" s="36">
        <v>2</v>
      </c>
      <c r="B13" s="37" t="s">
        <v>136</v>
      </c>
      <c r="C13" s="37" t="s">
        <v>69</v>
      </c>
      <c r="D13" s="37">
        <v>1</v>
      </c>
      <c r="E13" s="37" t="s">
        <v>137</v>
      </c>
      <c r="F13" s="37" t="s">
        <v>138</v>
      </c>
      <c r="G13" s="37">
        <v>5.47</v>
      </c>
      <c r="H13" s="37">
        <v>145203.88500000001</v>
      </c>
      <c r="I13" s="37">
        <v>1.5</v>
      </c>
      <c r="J13" s="37">
        <v>36300.970999999998</v>
      </c>
      <c r="K13" s="37">
        <v>181504.856</v>
      </c>
      <c r="L13" s="37"/>
      <c r="M13" s="37"/>
      <c r="N13" s="37"/>
      <c r="O13" s="37"/>
      <c r="P13" s="37">
        <v>3646.25</v>
      </c>
      <c r="Q13" s="37"/>
      <c r="R13" s="37"/>
      <c r="S13" s="37">
        <v>18150.486000000001</v>
      </c>
      <c r="T13" s="37">
        <v>21796.736000000001</v>
      </c>
      <c r="U13" s="38">
        <v>203302</v>
      </c>
      <c r="V13" s="39">
        <v>12</v>
      </c>
      <c r="W13" s="38">
        <v>2439624</v>
      </c>
      <c r="X13" s="37">
        <v>181504.856</v>
      </c>
      <c r="Y13" s="37">
        <v>2621129</v>
      </c>
    </row>
    <row r="14" spans="1:25" s="40" customFormat="1" ht="22.5">
      <c r="A14" s="36">
        <v>3</v>
      </c>
      <c r="B14" s="37" t="s">
        <v>139</v>
      </c>
      <c r="C14" s="37" t="s">
        <v>69</v>
      </c>
      <c r="D14" s="37">
        <v>1</v>
      </c>
      <c r="E14" s="37" t="s">
        <v>140</v>
      </c>
      <c r="F14" s="37" t="s">
        <v>138</v>
      </c>
      <c r="G14" s="37">
        <v>5.17</v>
      </c>
      <c r="H14" s="37">
        <v>137240.23499999999</v>
      </c>
      <c r="I14" s="37">
        <v>1.5</v>
      </c>
      <c r="J14" s="37">
        <v>34310.059000000001</v>
      </c>
      <c r="K14" s="37">
        <v>171550.29399999999</v>
      </c>
      <c r="L14" s="37"/>
      <c r="M14" s="37"/>
      <c r="N14" s="37"/>
      <c r="O14" s="37"/>
      <c r="P14" s="37">
        <v>3646.25</v>
      </c>
      <c r="Q14" s="37"/>
      <c r="R14" s="37"/>
      <c r="S14" s="37">
        <v>17155.028999999999</v>
      </c>
      <c r="T14" s="37">
        <v>20801.278999999999</v>
      </c>
      <c r="U14" s="38">
        <v>192352</v>
      </c>
      <c r="V14" s="39">
        <v>12</v>
      </c>
      <c r="W14" s="38">
        <v>2308224</v>
      </c>
      <c r="X14" s="37">
        <v>171550.29399999999</v>
      </c>
      <c r="Y14" s="37">
        <v>2479774</v>
      </c>
    </row>
    <row r="15" spans="1:25" s="40" customFormat="1">
      <c r="A15" s="41"/>
      <c r="B15" s="66" t="s">
        <v>141</v>
      </c>
      <c r="C15" s="66"/>
      <c r="D15" s="42">
        <v>5.5</v>
      </c>
      <c r="E15" s="42"/>
      <c r="F15" s="42"/>
      <c r="G15" s="42"/>
      <c r="H15" s="42">
        <v>539802.74399999995</v>
      </c>
      <c r="I15" s="42"/>
      <c r="J15" s="42">
        <v>134950.685</v>
      </c>
      <c r="K15" s="42">
        <v>674753.429</v>
      </c>
      <c r="L15" s="42"/>
      <c r="M15" s="42"/>
      <c r="N15" s="42"/>
      <c r="O15" s="42"/>
      <c r="P15" s="42">
        <v>14585</v>
      </c>
      <c r="Q15" s="42"/>
      <c r="R15" s="42"/>
      <c r="S15" s="42">
        <v>67475.342999999993</v>
      </c>
      <c r="T15" s="42">
        <v>82060.342999999993</v>
      </c>
      <c r="U15" s="43">
        <v>756814</v>
      </c>
      <c r="V15" s="44"/>
      <c r="W15" s="43">
        <v>9081768</v>
      </c>
      <c r="X15" s="42">
        <v>674753.429</v>
      </c>
      <c r="Y15" s="42">
        <v>9756520</v>
      </c>
    </row>
    <row r="16" spans="1:25" s="40" customFormat="1" ht="22.5">
      <c r="A16" s="36">
        <v>4</v>
      </c>
      <c r="B16" s="37" t="s">
        <v>142</v>
      </c>
      <c r="C16" s="37" t="s">
        <v>69</v>
      </c>
      <c r="D16" s="37">
        <v>1</v>
      </c>
      <c r="E16" s="37" t="s">
        <v>143</v>
      </c>
      <c r="F16" s="37" t="s">
        <v>144</v>
      </c>
      <c r="G16" s="37">
        <v>3.57</v>
      </c>
      <c r="H16" s="37">
        <v>94767.434999999998</v>
      </c>
      <c r="I16" s="37">
        <v>1.5</v>
      </c>
      <c r="J16" s="37">
        <v>23691.859</v>
      </c>
      <c r="K16" s="37">
        <v>118459.29399999999</v>
      </c>
      <c r="L16" s="37"/>
      <c r="M16" s="37"/>
      <c r="N16" s="37"/>
      <c r="O16" s="37"/>
      <c r="P16" s="37"/>
      <c r="Q16" s="37"/>
      <c r="R16" s="37"/>
      <c r="S16" s="37">
        <v>11845.929</v>
      </c>
      <c r="T16" s="37">
        <v>11845.929</v>
      </c>
      <c r="U16" s="38">
        <v>130305</v>
      </c>
      <c r="V16" s="39">
        <v>12</v>
      </c>
      <c r="W16" s="38">
        <v>1563660</v>
      </c>
      <c r="X16" s="37">
        <v>118459.29399999999</v>
      </c>
      <c r="Y16" s="37">
        <v>1682119</v>
      </c>
    </row>
    <row r="17" spans="1:25" s="40" customFormat="1" ht="22.5">
      <c r="A17" s="36">
        <v>5</v>
      </c>
      <c r="B17" s="37" t="s">
        <v>145</v>
      </c>
      <c r="C17" s="37" t="s">
        <v>76</v>
      </c>
      <c r="D17" s="37">
        <v>1</v>
      </c>
      <c r="E17" s="37" t="s">
        <v>146</v>
      </c>
      <c r="F17" s="37" t="s">
        <v>144</v>
      </c>
      <c r="G17" s="37">
        <v>3.45</v>
      </c>
      <c r="H17" s="37">
        <v>91581.975000000006</v>
      </c>
      <c r="I17" s="37">
        <v>1.5</v>
      </c>
      <c r="J17" s="37">
        <v>22895.493999999999</v>
      </c>
      <c r="K17" s="37">
        <v>114477.46900000001</v>
      </c>
      <c r="L17" s="37"/>
      <c r="M17" s="37"/>
      <c r="N17" s="37"/>
      <c r="O17" s="37"/>
      <c r="P17" s="37">
        <v>3646.25</v>
      </c>
      <c r="Q17" s="37"/>
      <c r="R17" s="37"/>
      <c r="S17" s="37">
        <v>11447.746999999999</v>
      </c>
      <c r="T17" s="37">
        <v>15093.996999999999</v>
      </c>
      <c r="U17" s="38">
        <v>129571</v>
      </c>
      <c r="V17" s="39">
        <v>12</v>
      </c>
      <c r="W17" s="38">
        <v>1554852</v>
      </c>
      <c r="X17" s="37">
        <v>114477.469</v>
      </c>
      <c r="Y17" s="37">
        <v>1669329</v>
      </c>
    </row>
    <row r="18" spans="1:25" s="40" customFormat="1" ht="22.5">
      <c r="A18" s="36">
        <v>6</v>
      </c>
      <c r="B18" s="37" t="s">
        <v>147</v>
      </c>
      <c r="C18" s="37" t="s">
        <v>76</v>
      </c>
      <c r="D18" s="37">
        <v>0.5</v>
      </c>
      <c r="E18" s="37" t="s">
        <v>148</v>
      </c>
      <c r="F18" s="37" t="s">
        <v>144</v>
      </c>
      <c r="G18" s="37">
        <v>3.41</v>
      </c>
      <c r="H18" s="37">
        <v>45260.077499999999</v>
      </c>
      <c r="I18" s="37">
        <v>1.5</v>
      </c>
      <c r="J18" s="37">
        <v>11315.019</v>
      </c>
      <c r="K18" s="37">
        <v>56575.0965</v>
      </c>
      <c r="L18" s="37"/>
      <c r="M18" s="37"/>
      <c r="N18" s="37"/>
      <c r="O18" s="37"/>
      <c r="P18" s="37">
        <v>3646.25</v>
      </c>
      <c r="Q18" s="37"/>
      <c r="R18" s="37"/>
      <c r="S18" s="37">
        <v>5657.51</v>
      </c>
      <c r="T18" s="37">
        <v>9303.76</v>
      </c>
      <c r="U18" s="38">
        <v>65879</v>
      </c>
      <c r="V18" s="39">
        <v>12</v>
      </c>
      <c r="W18" s="38">
        <v>790548</v>
      </c>
      <c r="X18" s="37">
        <v>56575.097000000002</v>
      </c>
      <c r="Y18" s="37">
        <v>847123</v>
      </c>
    </row>
    <row r="19" spans="1:25" s="40" customFormat="1" ht="22.5">
      <c r="A19" s="36">
        <v>7</v>
      </c>
      <c r="B19" s="37" t="s">
        <v>149</v>
      </c>
      <c r="C19" s="37" t="s">
        <v>161</v>
      </c>
      <c r="D19" s="37">
        <v>0.5</v>
      </c>
      <c r="E19" s="37" t="s">
        <v>148</v>
      </c>
      <c r="F19" s="37" t="s">
        <v>144</v>
      </c>
      <c r="G19" s="37">
        <v>3.41</v>
      </c>
      <c r="H19" s="37">
        <v>45260.077499999999</v>
      </c>
      <c r="I19" s="37">
        <v>1.5</v>
      </c>
      <c r="J19" s="37">
        <v>11315.019</v>
      </c>
      <c r="K19" s="37">
        <v>56575.0965</v>
      </c>
      <c r="L19" s="37"/>
      <c r="M19" s="37"/>
      <c r="N19" s="37"/>
      <c r="O19" s="37"/>
      <c r="P19" s="37"/>
      <c r="Q19" s="37"/>
      <c r="R19" s="37"/>
      <c r="S19" s="37">
        <v>5657.51</v>
      </c>
      <c r="T19" s="37">
        <v>5657.51</v>
      </c>
      <c r="U19" s="38">
        <v>62233</v>
      </c>
      <c r="V19" s="39">
        <v>12</v>
      </c>
      <c r="W19" s="38">
        <v>746796</v>
      </c>
      <c r="X19" s="37">
        <v>56575.097000000002</v>
      </c>
      <c r="Y19" s="37">
        <v>803371</v>
      </c>
    </row>
    <row r="20" spans="1:25" s="40" customFormat="1" ht="22.5">
      <c r="A20" s="36">
        <v>8</v>
      </c>
      <c r="B20" s="37" t="s">
        <v>150</v>
      </c>
      <c r="C20" s="37" t="s">
        <v>69</v>
      </c>
      <c r="D20" s="37">
        <v>1</v>
      </c>
      <c r="E20" s="37" t="s">
        <v>151</v>
      </c>
      <c r="F20" s="37" t="s">
        <v>152</v>
      </c>
      <c r="G20" s="37">
        <v>4.79</v>
      </c>
      <c r="H20" s="37">
        <v>127152.94500000001</v>
      </c>
      <c r="I20" s="37">
        <v>1.5</v>
      </c>
      <c r="J20" s="37">
        <v>31788.236000000001</v>
      </c>
      <c r="K20" s="37">
        <v>158941.18100000001</v>
      </c>
      <c r="L20" s="37"/>
      <c r="M20" s="37"/>
      <c r="N20" s="37"/>
      <c r="O20" s="37"/>
      <c r="P20" s="37">
        <v>3646.25</v>
      </c>
      <c r="Q20" s="37"/>
      <c r="R20" s="37"/>
      <c r="S20" s="37">
        <v>15894.118</v>
      </c>
      <c r="T20" s="37">
        <v>19540.368000000002</v>
      </c>
      <c r="U20" s="38">
        <v>178482</v>
      </c>
      <c r="V20" s="39">
        <v>12</v>
      </c>
      <c r="W20" s="38">
        <v>2141784</v>
      </c>
      <c r="X20" s="37">
        <v>158941.18100000001</v>
      </c>
      <c r="Y20" s="37">
        <v>2300725</v>
      </c>
    </row>
    <row r="21" spans="1:25" s="40" customFormat="1" ht="22.5">
      <c r="A21" s="36">
        <v>9</v>
      </c>
      <c r="B21" s="37" t="s">
        <v>153</v>
      </c>
      <c r="C21" s="37" t="s">
        <v>76</v>
      </c>
      <c r="D21" s="37">
        <v>1.5</v>
      </c>
      <c r="E21" s="37" t="s">
        <v>154</v>
      </c>
      <c r="F21" s="37" t="s">
        <v>144</v>
      </c>
      <c r="G21" s="37">
        <v>3.41</v>
      </c>
      <c r="H21" s="37">
        <v>135780.23249999998</v>
      </c>
      <c r="I21" s="37">
        <v>1.5</v>
      </c>
      <c r="J21" s="37">
        <v>33945.057999999997</v>
      </c>
      <c r="K21" s="37">
        <v>169725.29049999997</v>
      </c>
      <c r="L21" s="37"/>
      <c r="M21" s="37"/>
      <c r="N21" s="37"/>
      <c r="O21" s="37"/>
      <c r="P21" s="37">
        <v>3646.25</v>
      </c>
      <c r="Q21" s="37"/>
      <c r="R21" s="37"/>
      <c r="S21" s="37">
        <v>16972.528999999999</v>
      </c>
      <c r="T21" s="37">
        <v>20618.778999999999</v>
      </c>
      <c r="U21" s="38">
        <v>190344</v>
      </c>
      <c r="V21" s="39">
        <v>12</v>
      </c>
      <c r="W21" s="38">
        <v>2284128</v>
      </c>
      <c r="X21" s="37">
        <v>169725.291</v>
      </c>
      <c r="Y21" s="37">
        <v>2453853</v>
      </c>
    </row>
    <row r="22" spans="1:25" s="40" customFormat="1">
      <c r="A22" s="41"/>
      <c r="B22" s="66" t="s">
        <v>155</v>
      </c>
      <c r="C22" s="66"/>
      <c r="D22" s="42">
        <v>3.5</v>
      </c>
      <c r="E22" s="42"/>
      <c r="F22" s="42"/>
      <c r="G22" s="42"/>
      <c r="H22" s="42">
        <v>223513.11</v>
      </c>
      <c r="I22" s="42"/>
      <c r="J22" s="42">
        <v>7830.9229999999998</v>
      </c>
      <c r="K22" s="42">
        <v>231344.033</v>
      </c>
      <c r="L22" s="42">
        <v>2654.55</v>
      </c>
      <c r="M22" s="42"/>
      <c r="N22" s="42"/>
      <c r="O22" s="42"/>
      <c r="P22" s="42">
        <v>14585</v>
      </c>
      <c r="Q22" s="42"/>
      <c r="R22" s="42"/>
      <c r="S22" s="42">
        <v>23134.402999999998</v>
      </c>
      <c r="T22" s="42">
        <v>40373.953000000001</v>
      </c>
      <c r="U22" s="43">
        <v>271718</v>
      </c>
      <c r="V22" s="44"/>
      <c r="W22" s="43">
        <v>3260616</v>
      </c>
      <c r="X22" s="42">
        <v>231344.033</v>
      </c>
      <c r="Y22" s="42">
        <v>3491960</v>
      </c>
    </row>
    <row r="23" spans="1:25" s="40" customFormat="1" ht="22.5">
      <c r="A23" s="36">
        <v>10</v>
      </c>
      <c r="B23" s="37" t="s">
        <v>156</v>
      </c>
      <c r="C23" s="37" t="s">
        <v>69</v>
      </c>
      <c r="D23" s="37">
        <v>0.5</v>
      </c>
      <c r="E23" s="37" t="s">
        <v>143</v>
      </c>
      <c r="F23" s="37" t="s">
        <v>157</v>
      </c>
      <c r="G23" s="37">
        <v>3.54</v>
      </c>
      <c r="H23" s="37">
        <v>31323.69</v>
      </c>
      <c r="I23" s="37"/>
      <c r="J23" s="37">
        <v>7830.9229999999998</v>
      </c>
      <c r="K23" s="37">
        <v>39154.612999999998</v>
      </c>
      <c r="L23" s="37">
        <v>2654.55</v>
      </c>
      <c r="M23" s="37"/>
      <c r="N23" s="37"/>
      <c r="O23" s="37"/>
      <c r="P23" s="37">
        <v>3646.25</v>
      </c>
      <c r="Q23" s="37"/>
      <c r="R23" s="37"/>
      <c r="S23" s="37">
        <v>3915.4609999999998</v>
      </c>
      <c r="T23" s="37">
        <v>10216.261</v>
      </c>
      <c r="U23" s="38">
        <v>49371</v>
      </c>
      <c r="V23" s="39">
        <v>12</v>
      </c>
      <c r="W23" s="38">
        <v>592452</v>
      </c>
      <c r="X23" s="37">
        <v>39154.612999999998</v>
      </c>
      <c r="Y23" s="37">
        <v>631607</v>
      </c>
    </row>
    <row r="24" spans="1:25" s="40" customFormat="1" ht="22.5">
      <c r="A24" s="36">
        <v>11</v>
      </c>
      <c r="B24" s="37" t="s">
        <v>158</v>
      </c>
      <c r="C24" s="37" t="s">
        <v>76</v>
      </c>
      <c r="D24" s="37">
        <v>1</v>
      </c>
      <c r="E24" s="37" t="s">
        <v>159</v>
      </c>
      <c r="F24" s="37" t="s">
        <v>157</v>
      </c>
      <c r="G24" s="37">
        <v>3.68</v>
      </c>
      <c r="H24" s="37">
        <v>65124.960000000006</v>
      </c>
      <c r="I24" s="37"/>
      <c r="J24" s="37"/>
      <c r="K24" s="37">
        <v>65124.960000000006</v>
      </c>
      <c r="L24" s="37"/>
      <c r="M24" s="37"/>
      <c r="N24" s="37"/>
      <c r="O24" s="37"/>
      <c r="P24" s="37">
        <v>3646.25</v>
      </c>
      <c r="Q24" s="37"/>
      <c r="R24" s="37"/>
      <c r="S24" s="37">
        <v>6512.4960000000001</v>
      </c>
      <c r="T24" s="37">
        <v>10158.745999999999</v>
      </c>
      <c r="U24" s="38">
        <v>75284</v>
      </c>
      <c r="V24" s="39">
        <v>12</v>
      </c>
      <c r="W24" s="38">
        <v>903408</v>
      </c>
      <c r="X24" s="37">
        <v>65124.959999999999</v>
      </c>
      <c r="Y24" s="37">
        <v>968533</v>
      </c>
    </row>
    <row r="25" spans="1:25" s="40" customFormat="1" ht="22.5">
      <c r="A25" s="36">
        <v>12</v>
      </c>
      <c r="B25" s="37" t="s">
        <v>160</v>
      </c>
      <c r="C25" s="37" t="s">
        <v>161</v>
      </c>
      <c r="D25" s="37">
        <v>1</v>
      </c>
      <c r="E25" s="37" t="s">
        <v>162</v>
      </c>
      <c r="F25" s="37" t="s">
        <v>157</v>
      </c>
      <c r="G25" s="37">
        <v>3.61</v>
      </c>
      <c r="H25" s="37">
        <v>63886.17</v>
      </c>
      <c r="I25" s="37"/>
      <c r="J25" s="37"/>
      <c r="K25" s="37">
        <v>63886.17</v>
      </c>
      <c r="L25" s="37"/>
      <c r="M25" s="37"/>
      <c r="N25" s="37"/>
      <c r="O25" s="37"/>
      <c r="P25" s="37">
        <v>3646.25</v>
      </c>
      <c r="Q25" s="37"/>
      <c r="R25" s="37"/>
      <c r="S25" s="37">
        <v>6388.6170000000002</v>
      </c>
      <c r="T25" s="37">
        <v>10034.867</v>
      </c>
      <c r="U25" s="38">
        <v>73921</v>
      </c>
      <c r="V25" s="39">
        <v>12</v>
      </c>
      <c r="W25" s="38">
        <v>887052</v>
      </c>
      <c r="X25" s="37">
        <v>63886.17</v>
      </c>
      <c r="Y25" s="37">
        <v>950938</v>
      </c>
    </row>
    <row r="26" spans="1:25" s="40" customFormat="1" ht="22.5">
      <c r="A26" s="36">
        <v>13</v>
      </c>
      <c r="B26" s="37" t="s">
        <v>163</v>
      </c>
      <c r="C26" s="37" t="s">
        <v>76</v>
      </c>
      <c r="D26" s="37">
        <v>1</v>
      </c>
      <c r="E26" s="37" t="s">
        <v>164</v>
      </c>
      <c r="F26" s="37" t="s">
        <v>157</v>
      </c>
      <c r="G26" s="37">
        <v>3.57</v>
      </c>
      <c r="H26" s="37">
        <v>63178.289999999994</v>
      </c>
      <c r="I26" s="37"/>
      <c r="J26" s="37"/>
      <c r="K26" s="37">
        <v>63178.289999999994</v>
      </c>
      <c r="L26" s="37"/>
      <c r="M26" s="37"/>
      <c r="N26" s="37"/>
      <c r="O26" s="37"/>
      <c r="P26" s="37">
        <v>3646.25</v>
      </c>
      <c r="Q26" s="37"/>
      <c r="R26" s="37"/>
      <c r="S26" s="37">
        <v>6317.8289999999997</v>
      </c>
      <c r="T26" s="37">
        <v>9964.0789999999997</v>
      </c>
      <c r="U26" s="38">
        <v>73142</v>
      </c>
      <c r="V26" s="39">
        <v>12</v>
      </c>
      <c r="W26" s="38">
        <v>877704</v>
      </c>
      <c r="X26" s="37">
        <v>63178.29</v>
      </c>
      <c r="Y26" s="37">
        <v>940882</v>
      </c>
    </row>
    <row r="27" spans="1:25" s="40" customFormat="1">
      <c r="A27" s="41"/>
      <c r="B27" s="66" t="s">
        <v>165</v>
      </c>
      <c r="C27" s="66"/>
      <c r="D27" s="42">
        <v>1.5</v>
      </c>
      <c r="E27" s="42"/>
      <c r="F27" s="42"/>
      <c r="G27" s="42"/>
      <c r="H27" s="42">
        <v>82114.080000000002</v>
      </c>
      <c r="I27" s="42"/>
      <c r="J27" s="42">
        <v>0</v>
      </c>
      <c r="K27" s="42">
        <v>82114.080000000002</v>
      </c>
      <c r="L27" s="42">
        <v>0</v>
      </c>
      <c r="M27" s="42">
        <v>5309.1</v>
      </c>
      <c r="N27" s="42"/>
      <c r="O27" s="42"/>
      <c r="P27" s="42">
        <v>7292.5</v>
      </c>
      <c r="Q27" s="42"/>
      <c r="R27" s="42"/>
      <c r="S27" s="42">
        <v>8211.4079999999994</v>
      </c>
      <c r="T27" s="42">
        <v>20813.008000000002</v>
      </c>
      <c r="U27" s="43">
        <v>102927</v>
      </c>
      <c r="V27" s="44"/>
      <c r="W27" s="43">
        <v>1235124</v>
      </c>
      <c r="X27" s="42">
        <v>82114.080000000002</v>
      </c>
      <c r="Y27" s="42">
        <v>1317238</v>
      </c>
    </row>
    <row r="28" spans="1:25" s="40" customFormat="1" ht="22.5">
      <c r="A28" s="36">
        <v>14</v>
      </c>
      <c r="B28" s="37" t="s">
        <v>166</v>
      </c>
      <c r="C28" s="37" t="s">
        <v>161</v>
      </c>
      <c r="D28" s="37">
        <v>0.5</v>
      </c>
      <c r="E28" s="37" t="s">
        <v>146</v>
      </c>
      <c r="F28" s="37" t="s">
        <v>167</v>
      </c>
      <c r="G28" s="37">
        <v>3.04</v>
      </c>
      <c r="H28" s="37">
        <v>26899.439999999999</v>
      </c>
      <c r="I28" s="37"/>
      <c r="J28" s="37"/>
      <c r="K28" s="37">
        <v>26899.439999999999</v>
      </c>
      <c r="L28" s="37"/>
      <c r="M28" s="37"/>
      <c r="N28" s="37"/>
      <c r="O28" s="37"/>
      <c r="P28" s="37">
        <v>3646.25</v>
      </c>
      <c r="Q28" s="37"/>
      <c r="R28" s="37"/>
      <c r="S28" s="37">
        <v>2689.944</v>
      </c>
      <c r="T28" s="37">
        <v>6336.1939999999995</v>
      </c>
      <c r="U28" s="38">
        <v>33236</v>
      </c>
      <c r="V28" s="39">
        <v>12</v>
      </c>
      <c r="W28" s="38">
        <v>398832</v>
      </c>
      <c r="X28" s="37">
        <v>26899.439999999999</v>
      </c>
      <c r="Y28" s="37">
        <v>425731</v>
      </c>
    </row>
    <row r="29" spans="1:25" s="40" customFormat="1" ht="22.5">
      <c r="A29" s="36">
        <v>15</v>
      </c>
      <c r="B29" s="37" t="s">
        <v>168</v>
      </c>
      <c r="C29" s="37" t="s">
        <v>161</v>
      </c>
      <c r="D29" s="37">
        <v>1</v>
      </c>
      <c r="E29" s="37" t="s">
        <v>169</v>
      </c>
      <c r="F29" s="37" t="s">
        <v>167</v>
      </c>
      <c r="G29" s="37">
        <v>3.12</v>
      </c>
      <c r="H29" s="37">
        <v>55214.64</v>
      </c>
      <c r="I29" s="37"/>
      <c r="J29" s="37"/>
      <c r="K29" s="37">
        <v>55214.64</v>
      </c>
      <c r="L29" s="37"/>
      <c r="M29" s="37">
        <v>5309.1</v>
      </c>
      <c r="N29" s="37"/>
      <c r="O29" s="37"/>
      <c r="P29" s="37">
        <v>3646.25</v>
      </c>
      <c r="Q29" s="37"/>
      <c r="R29" s="37"/>
      <c r="S29" s="37">
        <v>5521.4639999999999</v>
      </c>
      <c r="T29" s="37">
        <v>14476.814</v>
      </c>
      <c r="U29" s="38">
        <v>69691</v>
      </c>
      <c r="V29" s="39">
        <v>12</v>
      </c>
      <c r="W29" s="38">
        <v>836292</v>
      </c>
      <c r="X29" s="37">
        <v>55214.64</v>
      </c>
      <c r="Y29" s="37">
        <v>891507</v>
      </c>
    </row>
    <row r="30" spans="1:25" s="40" customFormat="1">
      <c r="A30" s="41"/>
      <c r="B30" s="66" t="s">
        <v>170</v>
      </c>
      <c r="C30" s="66"/>
      <c r="D30" s="42">
        <v>13.75</v>
      </c>
      <c r="E30" s="42"/>
      <c r="F30" s="42"/>
      <c r="G30" s="42"/>
      <c r="H30" s="42">
        <v>687572.69400000002</v>
      </c>
      <c r="I30" s="42"/>
      <c r="J30" s="42">
        <v>0</v>
      </c>
      <c r="K30" s="42">
        <v>687572.69400000002</v>
      </c>
      <c r="L30" s="42">
        <v>0</v>
      </c>
      <c r="M30" s="42">
        <v>0</v>
      </c>
      <c r="N30" s="42">
        <v>73482.649000000005</v>
      </c>
      <c r="O30" s="42">
        <v>12509.737999999999</v>
      </c>
      <c r="P30" s="42">
        <v>58340</v>
      </c>
      <c r="Q30" s="42">
        <v>2654.55</v>
      </c>
      <c r="R30" s="42">
        <v>13272.75</v>
      </c>
      <c r="S30" s="42">
        <v>68757.270999999993</v>
      </c>
      <c r="T30" s="42">
        <v>229016.95800000001</v>
      </c>
      <c r="U30" s="43">
        <v>916592</v>
      </c>
      <c r="V30" s="44"/>
      <c r="W30" s="43">
        <v>10999104</v>
      </c>
      <c r="X30" s="42">
        <v>138080.84299999999</v>
      </c>
      <c r="Y30" s="42">
        <v>11137184</v>
      </c>
    </row>
    <row r="31" spans="1:25" s="40" customFormat="1" ht="22.5">
      <c r="A31" s="36">
        <v>16</v>
      </c>
      <c r="B31" s="37" t="s">
        <v>171</v>
      </c>
      <c r="C31" s="37" t="s">
        <v>161</v>
      </c>
      <c r="D31" s="37">
        <v>1</v>
      </c>
      <c r="E31" s="37" t="s">
        <v>172</v>
      </c>
      <c r="F31" s="37" t="s">
        <v>173</v>
      </c>
      <c r="G31" s="37">
        <v>2.77</v>
      </c>
      <c r="H31" s="37">
        <v>49020.69</v>
      </c>
      <c r="I31" s="37"/>
      <c r="J31" s="37"/>
      <c r="K31" s="37">
        <v>49020.69</v>
      </c>
      <c r="L31" s="37"/>
      <c r="M31" s="37"/>
      <c r="N31" s="37"/>
      <c r="O31" s="37"/>
      <c r="P31" s="37">
        <v>3646.25</v>
      </c>
      <c r="Q31" s="37"/>
      <c r="R31" s="37"/>
      <c r="S31" s="37">
        <v>4902.0690000000004</v>
      </c>
      <c r="T31" s="37">
        <v>8548.3189999999995</v>
      </c>
      <c r="U31" s="38">
        <v>57569</v>
      </c>
      <c r="V31" s="39">
        <v>12</v>
      </c>
      <c r="W31" s="38">
        <v>690828</v>
      </c>
      <c r="X31" s="37">
        <v>0</v>
      </c>
      <c r="Y31" s="37">
        <v>690828</v>
      </c>
    </row>
    <row r="32" spans="1:25" s="40" customFormat="1" ht="22.5">
      <c r="A32" s="36">
        <v>17</v>
      </c>
      <c r="B32" s="37" t="s">
        <v>174</v>
      </c>
      <c r="C32" s="37" t="s">
        <v>161</v>
      </c>
      <c r="D32" s="37">
        <v>0.5</v>
      </c>
      <c r="E32" s="37" t="s">
        <v>175</v>
      </c>
      <c r="F32" s="37" t="s">
        <v>173</v>
      </c>
      <c r="G32" s="37">
        <v>2.77</v>
      </c>
      <c r="H32" s="37">
        <v>24510.345000000001</v>
      </c>
      <c r="I32" s="37"/>
      <c r="J32" s="37"/>
      <c r="K32" s="37">
        <v>24510.345000000001</v>
      </c>
      <c r="L32" s="37"/>
      <c r="M32" s="37"/>
      <c r="N32" s="37"/>
      <c r="O32" s="37"/>
      <c r="P32" s="37">
        <v>3646.25</v>
      </c>
      <c r="Q32" s="37"/>
      <c r="R32" s="37"/>
      <c r="S32" s="37">
        <v>2451.0349999999999</v>
      </c>
      <c r="T32" s="37">
        <v>6097.2849999999999</v>
      </c>
      <c r="U32" s="38">
        <v>30608</v>
      </c>
      <c r="V32" s="39">
        <v>12</v>
      </c>
      <c r="W32" s="38">
        <v>367296</v>
      </c>
      <c r="X32" s="37">
        <v>0</v>
      </c>
      <c r="Y32" s="37">
        <v>367296</v>
      </c>
    </row>
    <row r="33" spans="1:25" s="40" customFormat="1" ht="22.5">
      <c r="A33" s="36">
        <v>18</v>
      </c>
      <c r="B33" s="37" t="s">
        <v>176</v>
      </c>
      <c r="C33" s="37" t="s">
        <v>161</v>
      </c>
      <c r="D33" s="37">
        <v>0.5</v>
      </c>
      <c r="E33" s="37" t="s">
        <v>177</v>
      </c>
      <c r="F33" s="37" t="s">
        <v>178</v>
      </c>
      <c r="G33" s="37">
        <v>2.81</v>
      </c>
      <c r="H33" s="37">
        <v>24864.285</v>
      </c>
      <c r="I33" s="37"/>
      <c r="J33" s="37"/>
      <c r="K33" s="37">
        <v>24864.285</v>
      </c>
      <c r="L33" s="37"/>
      <c r="M33" s="37"/>
      <c r="N33" s="37"/>
      <c r="O33" s="37"/>
      <c r="P33" s="37"/>
      <c r="Q33" s="37"/>
      <c r="R33" s="37"/>
      <c r="S33" s="37">
        <v>2486.4290000000001</v>
      </c>
      <c r="T33" s="37">
        <v>2486.4290000000001</v>
      </c>
      <c r="U33" s="38">
        <v>27351</v>
      </c>
      <c r="V33" s="39">
        <v>12</v>
      </c>
      <c r="W33" s="38">
        <v>328212</v>
      </c>
      <c r="X33" s="37">
        <v>0</v>
      </c>
      <c r="Y33" s="37">
        <v>328212</v>
      </c>
    </row>
    <row r="34" spans="1:25" s="40" customFormat="1" ht="22.5">
      <c r="A34" s="36">
        <v>19</v>
      </c>
      <c r="B34" s="37" t="s">
        <v>179</v>
      </c>
      <c r="C34" s="37" t="s">
        <v>161</v>
      </c>
      <c r="D34" s="37">
        <v>0.25</v>
      </c>
      <c r="E34" s="37" t="s">
        <v>180</v>
      </c>
      <c r="F34" s="37" t="s">
        <v>178</v>
      </c>
      <c r="G34" s="37">
        <v>2.81</v>
      </c>
      <c r="H34" s="37">
        <v>12432.1425</v>
      </c>
      <c r="I34" s="37"/>
      <c r="J34" s="37"/>
      <c r="K34" s="37">
        <v>12432.1425</v>
      </c>
      <c r="L34" s="37"/>
      <c r="M34" s="37"/>
      <c r="N34" s="37"/>
      <c r="O34" s="37"/>
      <c r="P34" s="37"/>
      <c r="Q34" s="37"/>
      <c r="R34" s="37">
        <v>884.85</v>
      </c>
      <c r="S34" s="37">
        <v>1243.2139999999999</v>
      </c>
      <c r="T34" s="37">
        <v>2128.0639999999999</v>
      </c>
      <c r="U34" s="38">
        <v>14560</v>
      </c>
      <c r="V34" s="39">
        <v>12</v>
      </c>
      <c r="W34" s="38">
        <v>174720</v>
      </c>
      <c r="X34" s="37">
        <v>12432.143</v>
      </c>
      <c r="Y34" s="37">
        <v>187152</v>
      </c>
    </row>
    <row r="35" spans="1:25" s="40" customFormat="1" ht="22.5">
      <c r="A35" s="36">
        <v>20</v>
      </c>
      <c r="B35" s="37" t="s">
        <v>181</v>
      </c>
      <c r="C35" s="37" t="s">
        <v>161</v>
      </c>
      <c r="D35" s="37">
        <v>1</v>
      </c>
      <c r="E35" s="37" t="s">
        <v>182</v>
      </c>
      <c r="F35" s="37" t="s">
        <v>183</v>
      </c>
      <c r="G35" s="37">
        <v>2.89</v>
      </c>
      <c r="H35" s="37">
        <v>51144.33</v>
      </c>
      <c r="I35" s="37"/>
      <c r="J35" s="37"/>
      <c r="K35" s="37">
        <v>51144.33</v>
      </c>
      <c r="L35" s="37"/>
      <c r="M35" s="37"/>
      <c r="N35" s="37">
        <v>18541.751</v>
      </c>
      <c r="O35" s="37">
        <v>2231.1909999999998</v>
      </c>
      <c r="P35" s="37">
        <v>3646.25</v>
      </c>
      <c r="Q35" s="37"/>
      <c r="R35" s="37"/>
      <c r="S35" s="37">
        <v>5114.433</v>
      </c>
      <c r="T35" s="37">
        <v>29533.625</v>
      </c>
      <c r="U35" s="38">
        <v>80678</v>
      </c>
      <c r="V35" s="39">
        <v>12</v>
      </c>
      <c r="W35" s="38">
        <v>968136</v>
      </c>
      <c r="X35" s="37">
        <v>0</v>
      </c>
      <c r="Y35" s="37">
        <v>968136</v>
      </c>
    </row>
    <row r="36" spans="1:25" s="40" customFormat="1" ht="22.5">
      <c r="A36" s="36">
        <v>21</v>
      </c>
      <c r="B36" s="37" t="s">
        <v>181</v>
      </c>
      <c r="C36" s="37" t="s">
        <v>161</v>
      </c>
      <c r="D36" s="37">
        <v>0.5</v>
      </c>
      <c r="E36" s="37" t="s">
        <v>182</v>
      </c>
      <c r="F36" s="37" t="s">
        <v>183</v>
      </c>
      <c r="G36" s="37">
        <v>2.89</v>
      </c>
      <c r="H36" s="37">
        <v>25572.165000000001</v>
      </c>
      <c r="I36" s="37"/>
      <c r="J36" s="37"/>
      <c r="K36" s="37">
        <v>25572.165000000001</v>
      </c>
      <c r="L36" s="37"/>
      <c r="M36" s="37"/>
      <c r="N36" s="37">
        <v>18541.751</v>
      </c>
      <c r="O36" s="37">
        <v>2231.1909999999998</v>
      </c>
      <c r="P36" s="37">
        <v>3646.25</v>
      </c>
      <c r="Q36" s="37"/>
      <c r="R36" s="37"/>
      <c r="S36" s="37">
        <v>2557.2170000000001</v>
      </c>
      <c r="T36" s="37">
        <v>26976.409</v>
      </c>
      <c r="U36" s="38">
        <v>52549</v>
      </c>
      <c r="V36" s="39">
        <v>12</v>
      </c>
      <c r="W36" s="38">
        <v>630588</v>
      </c>
      <c r="X36" s="37">
        <v>0</v>
      </c>
      <c r="Y36" s="37">
        <v>630588</v>
      </c>
    </row>
    <row r="37" spans="1:25" s="40" customFormat="1" ht="22.5">
      <c r="A37" s="36">
        <v>22</v>
      </c>
      <c r="B37" s="37" t="s">
        <v>184</v>
      </c>
      <c r="C37" s="37" t="s">
        <v>76</v>
      </c>
      <c r="D37" s="37">
        <v>0.5</v>
      </c>
      <c r="E37" s="37" t="s">
        <v>180</v>
      </c>
      <c r="F37" s="37" t="s">
        <v>185</v>
      </c>
      <c r="G37" s="37">
        <v>2.84</v>
      </c>
      <c r="H37" s="37">
        <v>25129.739999999998</v>
      </c>
      <c r="I37" s="37"/>
      <c r="J37" s="37"/>
      <c r="K37" s="37">
        <v>25129.739999999998</v>
      </c>
      <c r="L37" s="37"/>
      <c r="M37" s="37"/>
      <c r="N37" s="37"/>
      <c r="O37" s="37"/>
      <c r="P37" s="37">
        <v>3646.25</v>
      </c>
      <c r="Q37" s="37">
        <v>2654.55</v>
      </c>
      <c r="R37" s="37"/>
      <c r="S37" s="37">
        <v>2512.9740000000002</v>
      </c>
      <c r="T37" s="37">
        <v>8813.7740000000013</v>
      </c>
      <c r="U37" s="38">
        <v>33944</v>
      </c>
      <c r="V37" s="39">
        <v>12</v>
      </c>
      <c r="W37" s="38">
        <v>407328</v>
      </c>
      <c r="X37" s="37">
        <v>25129.74</v>
      </c>
      <c r="Y37" s="37">
        <v>432458</v>
      </c>
    </row>
    <row r="38" spans="1:25" s="40" customFormat="1" ht="22.5">
      <c r="A38" s="36">
        <v>23</v>
      </c>
      <c r="B38" s="37" t="s">
        <v>186</v>
      </c>
      <c r="C38" s="37" t="s">
        <v>161</v>
      </c>
      <c r="D38" s="37">
        <v>0.75</v>
      </c>
      <c r="E38" s="37" t="s">
        <v>172</v>
      </c>
      <c r="F38" s="37" t="s">
        <v>178</v>
      </c>
      <c r="G38" s="37">
        <v>2.81</v>
      </c>
      <c r="H38" s="37">
        <v>37296.427499999998</v>
      </c>
      <c r="I38" s="37"/>
      <c r="J38" s="37"/>
      <c r="K38" s="37">
        <v>37296.427499999998</v>
      </c>
      <c r="L38" s="37"/>
      <c r="M38" s="37"/>
      <c r="N38" s="37"/>
      <c r="O38" s="37"/>
      <c r="P38" s="37">
        <v>3646.25</v>
      </c>
      <c r="Q38" s="37"/>
      <c r="R38" s="37"/>
      <c r="S38" s="37">
        <v>3729.643</v>
      </c>
      <c r="T38" s="37">
        <v>7375.893</v>
      </c>
      <c r="U38" s="38">
        <v>44672</v>
      </c>
      <c r="V38" s="39">
        <v>12</v>
      </c>
      <c r="W38" s="38">
        <v>536064</v>
      </c>
      <c r="X38" s="37">
        <v>0</v>
      </c>
      <c r="Y38" s="37">
        <v>536064</v>
      </c>
    </row>
    <row r="39" spans="1:25" s="40" customFormat="1" ht="22.5">
      <c r="A39" s="36">
        <v>24</v>
      </c>
      <c r="B39" s="37" t="s">
        <v>186</v>
      </c>
      <c r="C39" s="37" t="s">
        <v>161</v>
      </c>
      <c r="D39" s="37">
        <v>0.25</v>
      </c>
      <c r="E39" s="37" t="s">
        <v>177</v>
      </c>
      <c r="F39" s="37" t="s">
        <v>178</v>
      </c>
      <c r="G39" s="37">
        <v>2.81</v>
      </c>
      <c r="H39" s="37">
        <v>12432.1425</v>
      </c>
      <c r="I39" s="37"/>
      <c r="J39" s="37"/>
      <c r="K39" s="37">
        <v>12432.1425</v>
      </c>
      <c r="L39" s="37"/>
      <c r="M39" s="37"/>
      <c r="N39" s="37"/>
      <c r="O39" s="37"/>
      <c r="P39" s="37">
        <v>3646.25</v>
      </c>
      <c r="Q39" s="37"/>
      <c r="R39" s="37"/>
      <c r="S39" s="37">
        <v>1243.2139999999999</v>
      </c>
      <c r="T39" s="37">
        <v>4889.4639999999999</v>
      </c>
      <c r="U39" s="38">
        <v>17322</v>
      </c>
      <c r="V39" s="39">
        <v>12</v>
      </c>
      <c r="W39" s="38">
        <v>207864</v>
      </c>
      <c r="X39" s="37">
        <v>0</v>
      </c>
      <c r="Y39" s="37">
        <v>207864</v>
      </c>
    </row>
    <row r="40" spans="1:25" s="40" customFormat="1" ht="22.5">
      <c r="A40" s="36">
        <v>25</v>
      </c>
      <c r="B40" s="37" t="s">
        <v>187</v>
      </c>
      <c r="C40" s="37" t="s">
        <v>76</v>
      </c>
      <c r="D40" s="37">
        <v>1</v>
      </c>
      <c r="E40" s="37" t="s">
        <v>172</v>
      </c>
      <c r="F40" s="37" t="s">
        <v>185</v>
      </c>
      <c r="G40" s="37">
        <v>2.84</v>
      </c>
      <c r="H40" s="37">
        <v>50259.479999999996</v>
      </c>
      <c r="I40" s="37"/>
      <c r="J40" s="37"/>
      <c r="K40" s="37">
        <v>50259.479999999996</v>
      </c>
      <c r="L40" s="37"/>
      <c r="M40" s="37"/>
      <c r="N40" s="37"/>
      <c r="O40" s="37"/>
      <c r="P40" s="37">
        <v>3646.25</v>
      </c>
      <c r="Q40" s="37"/>
      <c r="R40" s="37"/>
      <c r="S40" s="37">
        <v>5025.9480000000003</v>
      </c>
      <c r="T40" s="37">
        <v>8672.1980000000003</v>
      </c>
      <c r="U40" s="38">
        <v>58932</v>
      </c>
      <c r="V40" s="39">
        <v>12</v>
      </c>
      <c r="W40" s="38">
        <v>707184</v>
      </c>
      <c r="X40" s="37">
        <v>50259.48</v>
      </c>
      <c r="Y40" s="37">
        <v>757443</v>
      </c>
    </row>
    <row r="41" spans="1:25" s="40" customFormat="1" ht="22.5">
      <c r="A41" s="36">
        <v>26</v>
      </c>
      <c r="B41" s="37" t="s">
        <v>188</v>
      </c>
      <c r="C41" s="37" t="s">
        <v>161</v>
      </c>
      <c r="D41" s="37">
        <v>1</v>
      </c>
      <c r="E41" s="37" t="s">
        <v>172</v>
      </c>
      <c r="F41" s="37" t="s">
        <v>178</v>
      </c>
      <c r="G41" s="37">
        <v>2.81</v>
      </c>
      <c r="H41" s="37">
        <v>49728.57</v>
      </c>
      <c r="I41" s="37"/>
      <c r="J41" s="37"/>
      <c r="K41" s="37">
        <v>49728.57</v>
      </c>
      <c r="L41" s="37"/>
      <c r="M41" s="37"/>
      <c r="N41" s="37">
        <v>12018.99</v>
      </c>
      <c r="O41" s="37">
        <v>2169.578</v>
      </c>
      <c r="P41" s="37">
        <v>3646.25</v>
      </c>
      <c r="Q41" s="37"/>
      <c r="R41" s="37"/>
      <c r="S41" s="37">
        <v>4972.857</v>
      </c>
      <c r="T41" s="37">
        <v>22807.674999999999</v>
      </c>
      <c r="U41" s="38">
        <v>72536</v>
      </c>
      <c r="V41" s="39">
        <v>12</v>
      </c>
      <c r="W41" s="38">
        <v>870432</v>
      </c>
      <c r="X41" s="37">
        <v>0</v>
      </c>
      <c r="Y41" s="37">
        <v>870432</v>
      </c>
    </row>
    <row r="42" spans="1:25" s="40" customFormat="1" ht="22.5">
      <c r="A42" s="36">
        <v>27</v>
      </c>
      <c r="B42" s="37" t="s">
        <v>188</v>
      </c>
      <c r="C42" s="37" t="s">
        <v>161</v>
      </c>
      <c r="D42" s="37">
        <v>1</v>
      </c>
      <c r="E42" s="37" t="s">
        <v>189</v>
      </c>
      <c r="F42" s="37" t="s">
        <v>178</v>
      </c>
      <c r="G42" s="37">
        <v>2.81</v>
      </c>
      <c r="H42" s="37">
        <v>49728.57</v>
      </c>
      <c r="I42" s="37"/>
      <c r="J42" s="37"/>
      <c r="K42" s="37">
        <v>49728.57</v>
      </c>
      <c r="L42" s="37"/>
      <c r="M42" s="37"/>
      <c r="N42" s="37">
        <v>12018.99</v>
      </c>
      <c r="O42" s="37">
        <v>2169.4279999999999</v>
      </c>
      <c r="P42" s="37">
        <v>3646.25</v>
      </c>
      <c r="Q42" s="37"/>
      <c r="R42" s="37"/>
      <c r="S42" s="37">
        <v>4972.857</v>
      </c>
      <c r="T42" s="37">
        <v>22807.524999999998</v>
      </c>
      <c r="U42" s="38">
        <v>72536</v>
      </c>
      <c r="V42" s="39">
        <v>12</v>
      </c>
      <c r="W42" s="38">
        <v>870432</v>
      </c>
      <c r="X42" s="37">
        <v>0</v>
      </c>
      <c r="Y42" s="37">
        <v>870432</v>
      </c>
    </row>
    <row r="43" spans="1:25" s="40" customFormat="1" ht="22.5">
      <c r="A43" s="36">
        <v>28</v>
      </c>
      <c r="B43" s="37" t="s">
        <v>188</v>
      </c>
      <c r="C43" s="37" t="s">
        <v>161</v>
      </c>
      <c r="D43" s="37">
        <v>1</v>
      </c>
      <c r="E43" s="37" t="s">
        <v>190</v>
      </c>
      <c r="F43" s="37" t="s">
        <v>183</v>
      </c>
      <c r="G43" s="37">
        <v>2.89</v>
      </c>
      <c r="H43" s="37">
        <v>51144.33</v>
      </c>
      <c r="I43" s="37"/>
      <c r="J43" s="37"/>
      <c r="K43" s="37">
        <v>51144.33</v>
      </c>
      <c r="L43" s="37"/>
      <c r="M43" s="37"/>
      <c r="N43" s="37">
        <v>12361.166999999999</v>
      </c>
      <c r="O43" s="37">
        <v>3708.35</v>
      </c>
      <c r="P43" s="37">
        <v>3646.25</v>
      </c>
      <c r="Q43" s="37"/>
      <c r="R43" s="37"/>
      <c r="S43" s="37">
        <v>5114.433</v>
      </c>
      <c r="T43" s="37">
        <v>24830.2</v>
      </c>
      <c r="U43" s="38">
        <v>75975</v>
      </c>
      <c r="V43" s="39">
        <v>12</v>
      </c>
      <c r="W43" s="38">
        <v>911700</v>
      </c>
      <c r="X43" s="37">
        <v>0</v>
      </c>
      <c r="Y43" s="37">
        <v>911700</v>
      </c>
    </row>
    <row r="44" spans="1:25" s="40" customFormat="1" ht="22.5">
      <c r="A44" s="36">
        <v>29</v>
      </c>
      <c r="B44" s="37" t="s">
        <v>191</v>
      </c>
      <c r="C44" s="37" t="s">
        <v>161</v>
      </c>
      <c r="D44" s="37">
        <v>3.5</v>
      </c>
      <c r="E44" s="37" t="s">
        <v>172</v>
      </c>
      <c r="F44" s="37" t="s">
        <v>178</v>
      </c>
      <c r="G44" s="37">
        <v>2.81</v>
      </c>
      <c r="H44" s="37">
        <v>174049.995</v>
      </c>
      <c r="I44" s="37"/>
      <c r="J44" s="37"/>
      <c r="K44" s="37">
        <v>174049.995</v>
      </c>
      <c r="L44" s="37"/>
      <c r="M44" s="37"/>
      <c r="N44" s="37"/>
      <c r="O44" s="37"/>
      <c r="P44" s="37">
        <v>14585</v>
      </c>
      <c r="Q44" s="37"/>
      <c r="R44" s="37">
        <v>12387.9</v>
      </c>
      <c r="S44" s="37">
        <v>17405</v>
      </c>
      <c r="T44" s="37">
        <v>44377.9</v>
      </c>
      <c r="U44" s="38">
        <v>218428</v>
      </c>
      <c r="V44" s="39">
        <v>12</v>
      </c>
      <c r="W44" s="38">
        <v>2621136</v>
      </c>
      <c r="X44" s="37">
        <v>0</v>
      </c>
      <c r="Y44" s="37">
        <v>2621136</v>
      </c>
    </row>
    <row r="45" spans="1:25" s="40" customFormat="1" ht="22.5">
      <c r="A45" s="36">
        <v>30</v>
      </c>
      <c r="B45" s="37" t="s">
        <v>192</v>
      </c>
      <c r="C45" s="37" t="s">
        <v>76</v>
      </c>
      <c r="D45" s="37">
        <v>1</v>
      </c>
      <c r="E45" s="37" t="s">
        <v>172</v>
      </c>
      <c r="F45" s="37" t="s">
        <v>185</v>
      </c>
      <c r="G45" s="37">
        <v>2.84</v>
      </c>
      <c r="H45" s="37">
        <v>50259.479999999996</v>
      </c>
      <c r="I45" s="37"/>
      <c r="J45" s="37"/>
      <c r="K45" s="37">
        <v>50259.479999999996</v>
      </c>
      <c r="L45" s="37"/>
      <c r="M45" s="37"/>
      <c r="N45" s="37"/>
      <c r="O45" s="37"/>
      <c r="P45" s="37">
        <v>3646.25</v>
      </c>
      <c r="Q45" s="37"/>
      <c r="R45" s="37"/>
      <c r="S45" s="37">
        <v>5025.9480000000003</v>
      </c>
      <c r="T45" s="37">
        <v>8672.1980000000003</v>
      </c>
      <c r="U45" s="38">
        <v>58932</v>
      </c>
      <c r="V45" s="39">
        <v>12</v>
      </c>
      <c r="W45" s="38">
        <v>707184</v>
      </c>
      <c r="X45" s="37">
        <v>50259.48</v>
      </c>
      <c r="Y45" s="37">
        <v>757443</v>
      </c>
    </row>
    <row r="46" spans="1:25" s="40" customFormat="1">
      <c r="A46" s="45"/>
      <c r="B46" s="46" t="s">
        <v>111</v>
      </c>
      <c r="C46" s="46"/>
      <c r="D46" s="46">
        <v>27.25</v>
      </c>
      <c r="E46" s="46"/>
      <c r="F46" s="46"/>
      <c r="G46" s="46"/>
      <c r="H46" s="46">
        <v>1972330.6529999999</v>
      </c>
      <c r="I46" s="46"/>
      <c r="J46" s="46">
        <v>252613.614</v>
      </c>
      <c r="K46" s="46">
        <v>2224944.267</v>
      </c>
      <c r="L46" s="46">
        <v>2654.55</v>
      </c>
      <c r="M46" s="46">
        <v>5309.1</v>
      </c>
      <c r="N46" s="46">
        <v>73482.649000000005</v>
      </c>
      <c r="O46" s="46">
        <v>12509.737999999999</v>
      </c>
      <c r="P46" s="46">
        <v>105741.25</v>
      </c>
      <c r="Q46" s="46">
        <v>2654.55</v>
      </c>
      <c r="R46" s="46">
        <v>13272.75</v>
      </c>
      <c r="S46" s="46">
        <v>222494.42800000001</v>
      </c>
      <c r="T46" s="46">
        <v>438119.01500000001</v>
      </c>
      <c r="U46" s="47">
        <v>2663067</v>
      </c>
      <c r="V46" s="48"/>
      <c r="W46" s="47">
        <v>31956804</v>
      </c>
      <c r="X46" s="46">
        <v>1675452.416</v>
      </c>
      <c r="Y46" s="46">
        <v>33632254</v>
      </c>
    </row>
    <row r="48" spans="1:25" ht="15">
      <c r="B48" s="35" t="s">
        <v>199</v>
      </c>
      <c r="C48" s="35"/>
      <c r="D48" s="35"/>
    </row>
    <row r="49" spans="2:4" ht="15">
      <c r="B49" s="35" t="s">
        <v>194</v>
      </c>
      <c r="C49"/>
      <c r="D49" s="35"/>
    </row>
  </sheetData>
  <mergeCells count="27">
    <mergeCell ref="W9:W10"/>
    <mergeCell ref="X9:X10"/>
    <mergeCell ref="Y9:Y10"/>
    <mergeCell ref="B11:C11"/>
    <mergeCell ref="B15:C15"/>
    <mergeCell ref="I9:I10"/>
    <mergeCell ref="J9:J10"/>
    <mergeCell ref="K9:K10"/>
    <mergeCell ref="L9:S9"/>
    <mergeCell ref="T9:T10"/>
    <mergeCell ref="U9:U10"/>
    <mergeCell ref="B9:B10"/>
    <mergeCell ref="C9:C10"/>
    <mergeCell ref="D9:D10"/>
    <mergeCell ref="E9:E10"/>
    <mergeCell ref="F9:F10"/>
    <mergeCell ref="C2:J2"/>
    <mergeCell ref="B22:C22"/>
    <mergeCell ref="B27:C27"/>
    <mergeCell ref="B30:C30"/>
    <mergeCell ref="V9:V10"/>
    <mergeCell ref="A5:K5"/>
    <mergeCell ref="A6:K6"/>
    <mergeCell ref="A9:A10"/>
    <mergeCell ref="G9:G10"/>
    <mergeCell ref="H9:H10"/>
    <mergeCell ref="B7:K7"/>
  </mergeCells>
  <pageMargins left="0.25" right="0.25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на1.01.21г</vt:lpstr>
      <vt:lpstr>штат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2021-05-27T10:33:49Z</dcterms:modified>
</cp:coreProperties>
</file>